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filip\Desktop\"/>
    </mc:Choice>
  </mc:AlternateContent>
  <bookViews>
    <workbookView xWindow="0" yWindow="0" windowWidth="0" windowHeight="0"/>
  </bookViews>
  <sheets>
    <sheet name="Rekapitulace stavby" sheetId="1" r:id="rId1"/>
    <sheet name="01 - Rozvody LAN" sheetId="2" r:id="rId2"/>
    <sheet name="02 - Zabezpečení LAN a WIFI" sheetId="3" r:id="rId3"/>
    <sheet name="03 - Centrální logování a..." sheetId="4" r:id="rId4"/>
    <sheet name="04 - Server, diskové pole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'01 - Rozvody LAN'!$C$131:$K$204</definedName>
    <definedName name="_xlnm.Print_Area" localSheetId="1">'01 - Rozvody LAN'!$C$4:$J$76,'01 - Rozvody LAN'!$C$82:$J$113,'01 - Rozvody LAN'!$C$119:$K$204</definedName>
    <definedName name="_xlnm.Print_Titles" localSheetId="1">'01 - Rozvody LAN'!$131:$131</definedName>
    <definedName name="_xlnm._FilterDatabase" localSheetId="2" hidden="1">'02 - Zabezpečení LAN a WIFI'!$C$115:$K$124</definedName>
    <definedName name="_xlnm.Print_Area" localSheetId="2">'02 - Zabezpečení LAN a WIFI'!$C$4:$J$76,'02 - Zabezpečení LAN a WIFI'!$C$82:$J$97,'02 - Zabezpečení LAN a WIFI'!$C$103:$K$124</definedName>
    <definedName name="_xlnm.Print_Titles" localSheetId="2">'02 - Zabezpečení LAN a WIFI'!$115:$115</definedName>
    <definedName name="_xlnm._FilterDatabase" localSheetId="3" hidden="1">'03 - Centrální logování a...'!$C$115:$K$117</definedName>
    <definedName name="_xlnm.Print_Area" localSheetId="3">'03 - Centrální logování a...'!$C$4:$J$76,'03 - Centrální logování a...'!$C$82:$J$97,'03 - Centrální logování a...'!$C$103:$K$117</definedName>
    <definedName name="_xlnm.Print_Titles" localSheetId="3">'03 - Centrální logování a...'!$115:$115</definedName>
    <definedName name="_xlnm._FilterDatabase" localSheetId="4" hidden="1">'04 - Server, diskové pole...'!$C$115:$K$123</definedName>
    <definedName name="_xlnm.Print_Area" localSheetId="4">'04 - Server, diskové pole...'!$C$4:$J$76,'04 - Server, diskové pole...'!$C$82:$J$97,'04 - Server, diskové pole...'!$C$103:$K$123</definedName>
    <definedName name="_xlnm.Print_Titles" localSheetId="4">'04 - Server, diskové pole...'!$115:$115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F110"/>
  <c r="E108"/>
  <c r="F89"/>
  <c r="E87"/>
  <c r="J24"/>
  <c r="E24"/>
  <c r="J92"/>
  <c r="J23"/>
  <c r="J21"/>
  <c r="E21"/>
  <c r="J112"/>
  <c r="J20"/>
  <c r="J18"/>
  <c r="E18"/>
  <c r="F92"/>
  <c r="J17"/>
  <c r="J15"/>
  <c r="E15"/>
  <c r="F91"/>
  <c r="J14"/>
  <c r="J12"/>
  <c r="J110"/>
  <c r="E7"/>
  <c r="E85"/>
  <c i="4" r="J37"/>
  <c r="J36"/>
  <c i="1" r="AY97"/>
  <c i="4" r="J35"/>
  <c i="1" r="AX97"/>
  <c i="4" r="BI117"/>
  <c r="BH117"/>
  <c r="BG117"/>
  <c r="BF117"/>
  <c r="T117"/>
  <c r="T116"/>
  <c r="R117"/>
  <c r="R116"/>
  <c r="P117"/>
  <c r="P116"/>
  <c i="1" r="AU97"/>
  <c i="4" r="F110"/>
  <c r="E108"/>
  <c r="F89"/>
  <c r="E87"/>
  <c r="J24"/>
  <c r="E24"/>
  <c r="J113"/>
  <c r="J23"/>
  <c r="J21"/>
  <c r="E21"/>
  <c r="J91"/>
  <c r="J20"/>
  <c r="J18"/>
  <c r="E18"/>
  <c r="F113"/>
  <c r="J17"/>
  <c r="J15"/>
  <c r="E15"/>
  <c r="F112"/>
  <c r="J14"/>
  <c r="J12"/>
  <c r="J110"/>
  <c r="E7"/>
  <c r="E106"/>
  <c i="3" r="J37"/>
  <c r="J36"/>
  <c i="1" r="AY96"/>
  <c i="3" r="J35"/>
  <c i="1" r="AX96"/>
  <c i="3"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F110"/>
  <c r="E108"/>
  <c r="F89"/>
  <c r="E87"/>
  <c r="J24"/>
  <c r="E24"/>
  <c r="J113"/>
  <c r="J23"/>
  <c r="J21"/>
  <c r="E21"/>
  <c r="J112"/>
  <c r="J20"/>
  <c r="J18"/>
  <c r="E18"/>
  <c r="F113"/>
  <c r="J17"/>
  <c r="J15"/>
  <c r="E15"/>
  <c r="F91"/>
  <c r="J14"/>
  <c r="J12"/>
  <c r="J110"/>
  <c r="E7"/>
  <c r="E85"/>
  <c i="2" r="J191"/>
  <c r="J134"/>
  <c r="J37"/>
  <c r="J36"/>
  <c i="1" r="AY95"/>
  <c i="2" r="J35"/>
  <c i="1" r="AX95"/>
  <c i="2" r="BI204"/>
  <c r="BH204"/>
  <c r="BG204"/>
  <c r="BF204"/>
  <c r="T204"/>
  <c r="T203"/>
  <c r="R204"/>
  <c r="R203"/>
  <c r="P204"/>
  <c r="P203"/>
  <c r="BI202"/>
  <c r="BH202"/>
  <c r="BG202"/>
  <c r="BF202"/>
  <c r="T202"/>
  <c r="T201"/>
  <c r="R202"/>
  <c r="R201"/>
  <c r="P202"/>
  <c r="P201"/>
  <c r="BI200"/>
  <c r="BH200"/>
  <c r="BG200"/>
  <c r="BF200"/>
  <c r="T200"/>
  <c r="T199"/>
  <c r="T198"/>
  <c r="R200"/>
  <c r="R199"/>
  <c r="R198"/>
  <c r="P200"/>
  <c r="P199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J107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2"/>
  <c r="BH152"/>
  <c r="BG152"/>
  <c r="BF152"/>
  <c r="T152"/>
  <c r="T151"/>
  <c r="R152"/>
  <c r="R151"/>
  <c r="P152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J98"/>
  <c r="F126"/>
  <c r="E124"/>
  <c r="F89"/>
  <c r="E87"/>
  <c r="J24"/>
  <c r="E24"/>
  <c r="J129"/>
  <c r="J23"/>
  <c r="J21"/>
  <c r="E21"/>
  <c r="J128"/>
  <c r="J20"/>
  <c r="J18"/>
  <c r="E18"/>
  <c r="F92"/>
  <c r="J17"/>
  <c r="J15"/>
  <c r="E15"/>
  <c r="F128"/>
  <c r="J14"/>
  <c r="J12"/>
  <c r="J89"/>
  <c r="E7"/>
  <c r="E122"/>
  <c i="1" r="L90"/>
  <c r="AM90"/>
  <c r="AM89"/>
  <c r="L89"/>
  <c r="AM87"/>
  <c r="L87"/>
  <c r="L85"/>
  <c r="L84"/>
  <c i="2" r="BK204"/>
  <c r="J193"/>
  <c r="J184"/>
  <c r="J178"/>
  <c r="J171"/>
  <c r="BK163"/>
  <c r="J152"/>
  <c r="J144"/>
  <c r="J136"/>
  <c r="J187"/>
  <c r="BK182"/>
  <c r="J174"/>
  <c r="J159"/>
  <c r="J155"/>
  <c r="BK144"/>
  <c r="BK200"/>
  <c r="J189"/>
  <c r="BK176"/>
  <c r="J172"/>
  <c r="BK168"/>
  <c r="J165"/>
  <c r="BK159"/>
  <c r="BK149"/>
  <c r="J141"/>
  <c r="BK195"/>
  <c r="BK183"/>
  <c r="J167"/>
  <c r="BK155"/>
  <c r="J138"/>
  <c i="3" r="J122"/>
  <c r="BK120"/>
  <c r="BK122"/>
  <c r="J117"/>
  <c i="4" r="F37"/>
  <c i="1" r="BD97"/>
  <c i="5" r="F36"/>
  <c r="BK123"/>
  <c r="J118"/>
  <c i="2" r="BK196"/>
  <c r="J188"/>
  <c r="J182"/>
  <c r="J175"/>
  <c r="J168"/>
  <c r="J162"/>
  <c r="J150"/>
  <c r="J139"/>
  <c r="J202"/>
  <c r="J185"/>
  <c r="BK175"/>
  <c r="J166"/>
  <c r="BK158"/>
  <c r="J146"/>
  <c r="BK138"/>
  <c r="BK193"/>
  <c r="BK185"/>
  <c r="BK177"/>
  <c r="J173"/>
  <c r="BK169"/>
  <c r="J161"/>
  <c r="J158"/>
  <c r="BK148"/>
  <c r="J200"/>
  <c r="J195"/>
  <c r="BK181"/>
  <c r="BK150"/>
  <c r="BK139"/>
  <c i="3" r="J124"/>
  <c r="BK124"/>
  <c r="J118"/>
  <c r="J120"/>
  <c i="4" r="J117"/>
  <c r="J34"/>
  <c i="1" r="AW97"/>
  <c i="5" r="J123"/>
  <c r="BK117"/>
  <c r="BK119"/>
  <c r="J119"/>
  <c i="2" r="J197"/>
  <c r="BK189"/>
  <c r="J183"/>
  <c r="J177"/>
  <c r="BK165"/>
  <c r="BK161"/>
  <c r="J142"/>
  <c r="J137"/>
  <c r="BK202"/>
  <c r="J186"/>
  <c r="BK179"/>
  <c r="BK172"/>
  <c r="J163"/>
  <c r="BK156"/>
  <c r="J147"/>
  <c r="BK142"/>
  <c r="J194"/>
  <c r="J179"/>
  <c r="BK174"/>
  <c r="J170"/>
  <c r="BK166"/>
  <c r="BK162"/>
  <c r="J156"/>
  <c r="BK146"/>
  <c r="BK197"/>
  <c r="BK194"/>
  <c r="BK170"/>
  <c r="BK160"/>
  <c r="J148"/>
  <c r="BK136"/>
  <c i="3" r="BK119"/>
  <c r="BK121"/>
  <c r="J121"/>
  <c r="BK118"/>
  <c i="4" r="F35"/>
  <c i="1" r="BB97"/>
  <c i="5" r="J121"/>
  <c r="BK121"/>
  <c r="BK118"/>
  <c r="J117"/>
  <c i="2" r="J196"/>
  <c r="BK186"/>
  <c r="J181"/>
  <c r="BK173"/>
  <c r="J164"/>
  <c r="BK147"/>
  <c r="BK141"/>
  <c r="J204"/>
  <c r="BK188"/>
  <c r="BK184"/>
  <c r="J176"/>
  <c r="J169"/>
  <c r="BK157"/>
  <c r="J149"/>
  <c r="J143"/>
  <c r="BK137"/>
  <c r="BK187"/>
  <c r="BK178"/>
  <c r="BK171"/>
  <c r="BK167"/>
  <c r="BK164"/>
  <c r="J160"/>
  <c r="BK152"/>
  <c i="1" r="AS94"/>
  <c i="2" r="J157"/>
  <c r="BK143"/>
  <c i="3" r="BK123"/>
  <c r="J123"/>
  <c r="J119"/>
  <c r="BK117"/>
  <c i="4" r="BK117"/>
  <c r="F36"/>
  <c i="1" r="BC97"/>
  <c i="5" r="BK122"/>
  <c r="BK120"/>
  <c r="J120"/>
  <c r="J122"/>
  <c i="2" l="1" r="T135"/>
  <c r="T140"/>
  <c r="T133"/>
  <c r="T145"/>
  <c r="P154"/>
  <c r="P180"/>
  <c r="R192"/>
  <c r="R190"/>
  <c i="3" r="BK116"/>
  <c r="J116"/>
  <c r="J96"/>
  <c i="2" r="R135"/>
  <c r="P140"/>
  <c r="P145"/>
  <c r="BK154"/>
  <c r="J154"/>
  <c r="J104"/>
  <c r="BK180"/>
  <c r="J180"/>
  <c r="J105"/>
  <c r="BK192"/>
  <c r="J192"/>
  <c r="J108"/>
  <c i="3" r="R116"/>
  <c i="2" r="BK135"/>
  <c r="J135"/>
  <c r="J99"/>
  <c r="BK140"/>
  <c r="J140"/>
  <c r="J100"/>
  <c r="BK145"/>
  <c r="J145"/>
  <c r="J101"/>
  <c r="R154"/>
  <c r="R153"/>
  <c r="R180"/>
  <c r="P192"/>
  <c r="P190"/>
  <c i="3" r="T116"/>
  <c i="2" r="P135"/>
  <c r="P133"/>
  <c r="R140"/>
  <c r="R145"/>
  <c r="T154"/>
  <c r="T153"/>
  <c r="T180"/>
  <c r="T192"/>
  <c r="T190"/>
  <c i="3" r="P116"/>
  <c i="1" r="AU96"/>
  <c i="5" r="BK116"/>
  <c r="J116"/>
  <c r="J96"/>
  <c r="P116"/>
  <c i="1" r="AU98"/>
  <c i="5" r="R116"/>
  <c r="T116"/>
  <c i="2" r="BK151"/>
  <c r="J151"/>
  <c r="J102"/>
  <c r="BK199"/>
  <c r="J199"/>
  <c r="J110"/>
  <c r="BK201"/>
  <c r="J201"/>
  <c r="J111"/>
  <c r="BK203"/>
  <c r="J203"/>
  <c r="J112"/>
  <c i="4" r="BK116"/>
  <c r="J116"/>
  <c r="J96"/>
  <c i="5" r="J89"/>
  <c r="J91"/>
  <c r="E106"/>
  <c r="F113"/>
  <c r="BE122"/>
  <c r="F112"/>
  <c r="J113"/>
  <c r="BE118"/>
  <c r="BE120"/>
  <c r="BE123"/>
  <c r="BE117"/>
  <c r="BE119"/>
  <c r="BE121"/>
  <c i="1" r="BC98"/>
  <c i="4" r="E85"/>
  <c r="F91"/>
  <c r="J89"/>
  <c r="F92"/>
  <c r="J112"/>
  <c r="J92"/>
  <c r="BE117"/>
  <c i="3" r="J89"/>
  <c r="E106"/>
  <c r="F112"/>
  <c r="BE118"/>
  <c r="BE119"/>
  <c r="BE120"/>
  <c r="BE122"/>
  <c r="BE123"/>
  <c r="J91"/>
  <c r="BE124"/>
  <c r="F92"/>
  <c r="BE121"/>
  <c r="J92"/>
  <c r="BE117"/>
  <c i="2" r="J92"/>
  <c r="J126"/>
  <c r="BE141"/>
  <c r="BE146"/>
  <c r="BE147"/>
  <c r="BE148"/>
  <c r="BE152"/>
  <c r="BE156"/>
  <c r="BE157"/>
  <c r="BE159"/>
  <c r="BE162"/>
  <c r="BE163"/>
  <c r="BE165"/>
  <c r="BE171"/>
  <c r="BE173"/>
  <c r="BE176"/>
  <c r="BE177"/>
  <c r="BE182"/>
  <c r="BE194"/>
  <c r="E85"/>
  <c r="F91"/>
  <c r="F129"/>
  <c r="BE136"/>
  <c r="BE137"/>
  <c r="BE138"/>
  <c r="BE150"/>
  <c r="BE155"/>
  <c r="BE179"/>
  <c r="BE181"/>
  <c r="BE186"/>
  <c r="BE193"/>
  <c r="J91"/>
  <c r="BE139"/>
  <c r="BE149"/>
  <c r="BE160"/>
  <c r="BE161"/>
  <c r="BE164"/>
  <c r="BE168"/>
  <c r="BE170"/>
  <c r="BE183"/>
  <c r="BE195"/>
  <c r="BE200"/>
  <c r="BE202"/>
  <c r="BE142"/>
  <c r="BE143"/>
  <c r="BE144"/>
  <c r="BE158"/>
  <c r="BE166"/>
  <c r="BE167"/>
  <c r="BE169"/>
  <c r="BE172"/>
  <c r="BE174"/>
  <c r="BE175"/>
  <c r="BE178"/>
  <c r="BE184"/>
  <c r="BE185"/>
  <c r="BE187"/>
  <c r="BE188"/>
  <c r="BE189"/>
  <c r="BE196"/>
  <c r="BE197"/>
  <c r="BE204"/>
  <c i="4" r="J30"/>
  <c i="2" r="F35"/>
  <c i="1" r="BB95"/>
  <c i="2" r="F34"/>
  <c i="1" r="BA95"/>
  <c i="3" r="F36"/>
  <c i="1" r="BC96"/>
  <c i="5" r="F35"/>
  <c i="1" r="BB98"/>
  <c i="2" r="J34"/>
  <c i="1" r="AW95"/>
  <c i="3" r="F37"/>
  <c i="1" r="BD96"/>
  <c i="3" r="J30"/>
  <c i="4" r="J33"/>
  <c i="1" r="AV97"/>
  <c r="AT97"/>
  <c i="5" r="F37"/>
  <c i="1" r="BD98"/>
  <c i="2" r="F37"/>
  <c i="1" r="BD95"/>
  <c i="3" r="F34"/>
  <c i="1" r="BA96"/>
  <c i="3" r="F35"/>
  <c i="1" r="BB96"/>
  <c i="5" r="F34"/>
  <c i="1" r="BA98"/>
  <c i="2" r="F36"/>
  <c i="1" r="BC95"/>
  <c i="3" r="J34"/>
  <c i="1" r="AW96"/>
  <c i="4" r="F34"/>
  <c i="1" r="BA97"/>
  <c i="5" r="J34"/>
  <c i="1" r="AW98"/>
  <c i="2" l="1" r="R133"/>
  <c r="R132"/>
  <c r="T132"/>
  <c r="P153"/>
  <c r="P132"/>
  <c i="1" r="AU95"/>
  <c r="AG97"/>
  <c i="2" r="BK190"/>
  <c r="J190"/>
  <c r="J106"/>
  <c r="BK198"/>
  <c r="J198"/>
  <c r="J109"/>
  <c r="BK153"/>
  <c r="J153"/>
  <c r="J103"/>
  <c r="BK133"/>
  <c r="J133"/>
  <c r="J97"/>
  <c i="1" r="AG96"/>
  <c i="4" r="J39"/>
  <c i="1" r="AN97"/>
  <c i="2" r="J33"/>
  <c i="1" r="AV95"/>
  <c r="AT95"/>
  <c r="BA94"/>
  <c r="W30"/>
  <c i="5" r="J30"/>
  <c i="1" r="AG98"/>
  <c i="2" r="F33"/>
  <c i="1" r="AZ95"/>
  <c r="BD94"/>
  <c r="W33"/>
  <c i="3" r="J33"/>
  <c i="1" r="AV96"/>
  <c r="AT96"/>
  <c r="AN96"/>
  <c i="4" r="F33"/>
  <c i="1" r="AZ97"/>
  <c i="5" r="F33"/>
  <c i="1" r="AZ98"/>
  <c r="BB94"/>
  <c r="W31"/>
  <c r="BC94"/>
  <c r="W32"/>
  <c i="3" r="F33"/>
  <c i="1" r="AZ96"/>
  <c i="5" r="J33"/>
  <c i="1" r="AV98"/>
  <c r="AT98"/>
  <c r="AN98"/>
  <c r="AU94"/>
  <c i="2" l="1" r="BK132"/>
  <c r="J132"/>
  <c r="J96"/>
  <c i="5" r="J39"/>
  <c i="3" r="J39"/>
  <c i="1" r="AY94"/>
  <c r="AZ94"/>
  <c r="W29"/>
  <c r="AX94"/>
  <c r="AW94"/>
  <c r="AK30"/>
  <c i="2" l="1" r="J30"/>
  <c i="1" r="AG95"/>
  <c r="AG94"/>
  <c r="AK26"/>
  <c r="AV94"/>
  <c r="AK29"/>
  <c r="AK35"/>
  <c i="2" l="1" r="J39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<sst xmlns="http://schemas.openxmlformats.org/spreadsheetml/2006/main">
  <si>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</si>
  <si>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</si>
  <si>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</si>
  <si>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</si>
  <si>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</si>
  <si>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{a221fd0d-e739-454e-ba98-c50cd2c5790f}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</si>
  <si>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</si>
  <si>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</si>
  <si>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</si>
  <si>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</si>
  <si>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</si>
  <si>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</si>
  <si>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</si>
  <si>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</si>
  <si>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!KONEKTIVITA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</si>
  <si>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</si>
  <si>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</si>
  <si>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ZŠ Horní Slavkov, Nádražní 683, 357 31  Horní Slavkov</t>
  </si>
  <si>
    <t>KSO:</t>
  </si>
  <si>
    <t>CC-CZ:</t>
  </si>
  <si>
    <t>Místo:</t>
  </si>
  <si>
    <t xml:space="preserve"> </t>
  </si>
  <si>
    <t>Datum:</t>
  </si>
  <si>
    <t>29. 2. 2024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</si>
  <si>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</si>
  <si>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</si>
  <si>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</si>
  <si>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</si>
  <si>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</si>
  <si>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</si>
  <si>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</si>
  <si>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</si>
  <si>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</si>
  <si>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</si>
  <si>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</si>
  <si>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</si>
  <si>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</si>
  <si>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</si>
  <si>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</si>
  <si>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</si>
  <si>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</si>
  <si>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</si>
  <si>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</si>
  <si>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</si>
  <si>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</si>
  <si>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</si>
  <si>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</si>
  <si>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</si>
  <si>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</si>
  <si>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</si>
  <si>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</si>
  <si>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</si>
  <si>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</si>
  <si>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</si>
  <si>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</si>
  <si>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</si>
  <si>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</si>
  <si>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</si>
  <si>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</si>
  <si>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</si>
  <si>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</si>
  <si>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</si>
  <si>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</si>
  <si>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</si>
  <si>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</si>
  <si>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</si>
  <si>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</si>
  <si>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</si>
  <si>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</si>
  <si>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</si>
  <si>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</si>
  <si>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</si>
  <si>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</si>
  <si>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</si>
  <si>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</si>
  <si>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</si>
  <si>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</si>
  <si>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</si>
  <si>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</si>
  <si>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Rozvody LAN</t>
  </si>
  <si>
    <t>STA</t>
  </si>
  <si>
    <t>1</t>
  </si>
  <si>
    <t>{ffa0098f-e7b3-4ca4-90cd-40a1658e697d}</t>
  </si>
  <si>
    <t>2</t>
  </si>
  <si>
    <t>02</t>
  </si>
  <si>
    <t>Zabezpečení LAN a WIFI</t>
  </si>
  <si>
    <t>{3fc71afe-ce00-4b74-915c-436e9acf5acf}</t>
  </si>
  <si>
    <t>03</t>
  </si>
  <si>
    <t>Centrální logování a monitoring síťového provozu</t>
  </si>
  <si>
    <t>{d3465937-34bd-4cb2-a64c-b9f0c65d227a}</t>
  </si>
  <si>
    <t>04</t>
  </si>
  <si>
    <t>Server, diskové pole, UPS, zálohování a licence operačních systémů</t>
  </si>
  <si>
    <t>{2a093736-2afb-4388-a659-9f17698b52d4}</t>
  </si>
  <si>
    <t>KRYCÍ LIST SOUPISU PRACÍ</t>
  </si>
  <si>
    <t>Objekt:</t>
  </si>
  <si>
    <t>01 - Rozvody LAN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</si>
  <si>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</si>
  <si>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</si>
  <si>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</si>
  <si>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</si>
  <si>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</si>
  <si>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</si>
  <si>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</si>
  <si>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</si>
  <si>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</si>
  <si>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</si>
  <si>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</si>
  <si>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</si>
  <si>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742 - Elektroinstalace - slaboproud</t>
  </si>
  <si>
    <t xml:space="preserve">    776 - Podlahy povlakové</t>
  </si>
  <si>
    <t>M - Práce a dodávky M</t>
  </si>
  <si>
    <t xml:space="preserve">    21-M - Elektromontáže</t>
  </si>
  <si>
    <t xml:space="preserve">    22-M - Montáže technologických zařízení </t>
  </si>
  <si>
    <t>VRN - Vedlejší rozpočtové náklady</t>
  </si>
  <si>
    <t xml:space="preserve">    VRN1 - Průzkumné, geodetické a projektové práce</t>
  </si>
  <si>
    <t xml:space="preserve">    VRN6 - Územní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</si>
  <si>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</si>
  <si>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</si>
  <si>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</si>
  <si>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</si>
  <si>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</si>
  <si>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</si>
  <si>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</si>
  <si>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</si>
  <si>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</si>
  <si>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</si>
  <si>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</si>
  <si>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</si>
  <si>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</si>
  <si>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</si>
  <si>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</si>
  <si>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</si>
  <si>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</si>
  <si>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</si>
  <si>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</si>
  <si>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6</t>
  </si>
  <si>
    <t>Úpravy povrchů, podlahy a osazování výplní</t>
  </si>
  <si>
    <t>55</t>
  </si>
  <si>
    <t>K</t>
  </si>
  <si>
    <t>631312141</t>
  </si>
  <si>
    <t>Doplnění dosavadních mazanin prostým betonem s dodáním hmot, bez potěru, plochy jednotlivě rýh v dosavadních mazaninách</t>
  </si>
  <si>
    <t>m3</t>
  </si>
  <si>
    <t>4</t>
  </si>
  <si>
    <t>-1075515861</t>
  </si>
  <si>
    <t>56</t>
  </si>
  <si>
    <t>M</t>
  </si>
  <si>
    <t>00000002</t>
  </si>
  <si>
    <t>Patch kabel datová Cat6 - délka 1m včetně instalace</t>
  </si>
  <si>
    <t>kus</t>
  </si>
  <si>
    <t>8</t>
  </si>
  <si>
    <t>423256</t>
  </si>
  <si>
    <t>57</t>
  </si>
  <si>
    <t>632451103</t>
  </si>
  <si>
    <t>Potěr cementový samonivelační ze suchých směsí tloušťky přes 5 do 10 mm</t>
  </si>
  <si>
    <t>m2</t>
  </si>
  <si>
    <t>-1262451744</t>
  </si>
  <si>
    <t>58</t>
  </si>
  <si>
    <t>632902211</t>
  </si>
  <si>
    <t>Příprava zatvrdlého povrchu betonových mazanin pro cementový potěr cementovým mlékem s přísadou</t>
  </si>
  <si>
    <t>74066399</t>
  </si>
  <si>
    <t>9</t>
  </si>
  <si>
    <t>Ostatní konstrukce a práce, bourání</t>
  </si>
  <si>
    <t>59</t>
  </si>
  <si>
    <t>952901111</t>
  </si>
  <si>
    <t>Vyčištění budov nebo objektů před předáním do užívání budov bytové nebo občanské výstavby, světlé výšky podlaží do 4 m</t>
  </si>
  <si>
    <t>-2009141495</t>
  </si>
  <si>
    <t>54</t>
  </si>
  <si>
    <t>971033151</t>
  </si>
  <si>
    <t>Vybourání otvorů ve zdivu základovém nebo nadzákladovém z cihel, tvárnic, příčkovek z cihel pálených na maltu vápennou nebo vápenocementovou průměru profilu do 60 mm, tl. do 450 mm</t>
  </si>
  <si>
    <t>CS ÚRS 2024 01</t>
  </si>
  <si>
    <t>1723771821</t>
  </si>
  <si>
    <t>61</t>
  </si>
  <si>
    <t>974042554</t>
  </si>
  <si>
    <t>Vysekání rýh v betonové nebo jiné monolitické dlažbě s betonovým podkladem do hl. 100 mm a šířky do 150 mm</t>
  </si>
  <si>
    <t>m</t>
  </si>
  <si>
    <t>323302696</t>
  </si>
  <si>
    <t>62</t>
  </si>
  <si>
    <t>977312112</t>
  </si>
  <si>
    <t>Řezání stávajících betonových mazanin s vyztužením hloubky přes 50 do 100 mm</t>
  </si>
  <si>
    <t>-429104243</t>
  </si>
  <si>
    <t>997</t>
  </si>
  <si>
    <t>Přesun sutě</t>
  </si>
  <si>
    <t>63</t>
  </si>
  <si>
    <t>997013211</t>
  </si>
  <si>
    <t>Vnitrostaveništní doprava suti a vybouraných hmot vodorovně do 50 m s naložením ručně pro budovy a haly výšky do 6 m</t>
  </si>
  <si>
    <t>t</t>
  </si>
  <si>
    <t>1333659381</t>
  </si>
  <si>
    <t>64</t>
  </si>
  <si>
    <t>997013219</t>
  </si>
  <si>
    <t>Vnitrostaveništní doprava suti a vybouraných hmot vodorovně do 50 m s naložením Příplatek k cenám -3111 až -3217 za zvětšenou vodorovnou dopravu přes vymezenou dopravní vzdálenost za každých dalších započatých 10 m</t>
  </si>
  <si>
    <t>1807386266</t>
  </si>
  <si>
    <t>65</t>
  </si>
  <si>
    <t>997013501</t>
  </si>
  <si>
    <t>Odvoz suti a vybouraných hmot na skládku nebo meziskládku se složením, na vzdálenost do 1 km</t>
  </si>
  <si>
    <t>738616725</t>
  </si>
  <si>
    <t>66</t>
  </si>
  <si>
    <t>997013509</t>
  </si>
  <si>
    <t>Odvoz suti a vybouraných hmot na skládku nebo meziskládku se složením, na vzdálenost Příplatek k ceně za každý další započatý 1 km přes 1 km</t>
  </si>
  <si>
    <t>km</t>
  </si>
  <si>
    <t>-1523837626</t>
  </si>
  <si>
    <t>67</t>
  </si>
  <si>
    <t>997013631</t>
  </si>
  <si>
    <t>Poplatek za uložení stavebního odpadu na skládce (skládkovné) směsného stavebního a demoličního zatříděného do Katalogu odpadů pod kódem 17 09 04</t>
  </si>
  <si>
    <t>175885409</t>
  </si>
  <si>
    <t>998</t>
  </si>
  <si>
    <t>Přesun hmot</t>
  </si>
  <si>
    <t>68</t>
  </si>
  <si>
    <t>998018001</t>
  </si>
  <si>
    <t>Přesun hmot pro budovy občanské výstavby, bydlení, výrobu a služby ruční (bez užití mechanizace) vodorovná dopravní vzdálenost do 100 m pro budovy s jakoukoliv nosnou konstrukcí výšky do 6 m</t>
  </si>
  <si>
    <t>-567781638</t>
  </si>
  <si>
    <t>PSV</t>
  </si>
  <si>
    <t>Práce a dodávky PSV</t>
  </si>
  <si>
    <t>742</t>
  </si>
  <si>
    <t>Elektroinstalace - slaboproud</t>
  </si>
  <si>
    <t>49</t>
  </si>
  <si>
    <t>34571007</t>
  </si>
  <si>
    <t>lišta elektroinstalační hranatá PVC 40x20mm</t>
  </si>
  <si>
    <t>32</t>
  </si>
  <si>
    <t>16</t>
  </si>
  <si>
    <t>-197258088</t>
  </si>
  <si>
    <t>42</t>
  </si>
  <si>
    <t>4002</t>
  </si>
  <si>
    <t>Napájecí panel 230V pro 19" rackové skříně včetně přepěťové ochrany, velikost 1U, 8 zásuvkových pozic</t>
  </si>
  <si>
    <t>-96901793</t>
  </si>
  <si>
    <t>43</t>
  </si>
  <si>
    <t>4001</t>
  </si>
  <si>
    <t>Vyvazovací panel 19" včetně montáže do rackové skříně</t>
  </si>
  <si>
    <t>-438958550</t>
  </si>
  <si>
    <t>50</t>
  </si>
  <si>
    <t>742110041</t>
  </si>
  <si>
    <t>Montáž lišt elektroinstalačních vkládacích</t>
  </si>
  <si>
    <t>388561143</t>
  </si>
  <si>
    <t>5</t>
  </si>
  <si>
    <t>742110041-R</t>
  </si>
  <si>
    <t>353449823</t>
  </si>
  <si>
    <t>34571004</t>
  </si>
  <si>
    <t>lišta elektroinstalační hranatá PVC 20x20mm</t>
  </si>
  <si>
    <t>-311280317</t>
  </si>
  <si>
    <t>51</t>
  </si>
  <si>
    <t>742110202-R</t>
  </si>
  <si>
    <t>Montáž podlahových krabic montovaných do mazaniny</t>
  </si>
  <si>
    <t>-2040645715</t>
  </si>
  <si>
    <t>53</t>
  </si>
  <si>
    <t>F002</t>
  </si>
  <si>
    <t>Patch kabel Cat6 - délka 1m - včetně montáže</t>
  </si>
  <si>
    <t>-1447033923</t>
  </si>
  <si>
    <t>52</t>
  </si>
  <si>
    <t>34571655-R</t>
  </si>
  <si>
    <t>krabice instalační plastová do betonové podlahy 8/12 modulů</t>
  </si>
  <si>
    <t>-1948279645</t>
  </si>
  <si>
    <t>37</t>
  </si>
  <si>
    <t>742110411</t>
  </si>
  <si>
    <t>Montáž instalačních kanálů krytu pod parapetní žlab</t>
  </si>
  <si>
    <t>1759768019</t>
  </si>
  <si>
    <t>742124001</t>
  </si>
  <si>
    <t>Montáž kabelů datových FTP, UTP, STP pro vnitřní rozvody do žlabu nebo lišty</t>
  </si>
  <si>
    <t>-1667380555</t>
  </si>
  <si>
    <t>38</t>
  </si>
  <si>
    <t>59051003</t>
  </si>
  <si>
    <t>hmoždinka natloukací 6x80</t>
  </si>
  <si>
    <t>100 kus</t>
  </si>
  <si>
    <t>-299949939</t>
  </si>
  <si>
    <t>36</t>
  </si>
  <si>
    <t>34573014-R</t>
  </si>
  <si>
    <t>kanál parapetní bezhalogenový dutý 110x65mm</t>
  </si>
  <si>
    <t>-1449865026</t>
  </si>
  <si>
    <t>34121321</t>
  </si>
  <si>
    <t xml:space="preserve">kabel datový  jádro Cu plné (U/UTP) kategorie 6</t>
  </si>
  <si>
    <t>-1801215936</t>
  </si>
  <si>
    <t>742124005</t>
  </si>
  <si>
    <t>Montáž kabelů datových FTP, UTP, STP ukončení kabelu konektorem</t>
  </si>
  <si>
    <t>389826202</t>
  </si>
  <si>
    <t>742124011</t>
  </si>
  <si>
    <t>Montáž kabelů datových optických pro vnitřní rozvody do trubky zatažením</t>
  </si>
  <si>
    <t>1939025955</t>
  </si>
  <si>
    <t>34123002-R</t>
  </si>
  <si>
    <t>kabel datový optický OM2 univerzální 12 vláken 50/125 plášť LSOH</t>
  </si>
  <si>
    <t>916545950</t>
  </si>
  <si>
    <t>742330034</t>
  </si>
  <si>
    <t>Montáž strukturované kabeláže příslušenství a ostatní práce k rozvaděčům patch panelu 24 portů neosazeného</t>
  </si>
  <si>
    <t>-1974942536</t>
  </si>
  <si>
    <t>13</t>
  </si>
  <si>
    <t>37451120</t>
  </si>
  <si>
    <t>patch panel neosazený 1U 24 portů 19" STP</t>
  </si>
  <si>
    <t>1605980814</t>
  </si>
  <si>
    <t>22</t>
  </si>
  <si>
    <t>742330045</t>
  </si>
  <si>
    <t>Montáž strukturované kabeláže zásuvek datových přisazené na omítku 1 až 6 pozic</t>
  </si>
  <si>
    <t>1130802737</t>
  </si>
  <si>
    <t>23</t>
  </si>
  <si>
    <t>37451185</t>
  </si>
  <si>
    <t>krabička nástěnná zásuvková pro keystone moduly plast bílá 1 port (neosazený)</t>
  </si>
  <si>
    <t>1838737304</t>
  </si>
  <si>
    <t>24</t>
  </si>
  <si>
    <t>37451190</t>
  </si>
  <si>
    <t>krabička nástěnná zásuvková pro keystone moduly plast bílá 2 porty (neosazený)</t>
  </si>
  <si>
    <t>2015305633</t>
  </si>
  <si>
    <t>15</t>
  </si>
  <si>
    <t>742330052</t>
  </si>
  <si>
    <t>Montáž strukturované kabeláže zásuvek datových popis portů patchpanelu</t>
  </si>
  <si>
    <t>-197877674</t>
  </si>
  <si>
    <t>26</t>
  </si>
  <si>
    <t>742330101-R</t>
  </si>
  <si>
    <t>Montáž strukturované kabeláže měření segmentu metalického s vyhotovením protokolu</t>
  </si>
  <si>
    <t>měření</t>
  </si>
  <si>
    <t>1259344597</t>
  </si>
  <si>
    <t>27</t>
  </si>
  <si>
    <t>742330102-R</t>
  </si>
  <si>
    <t>Montáž strukturované kabeláže měření segmentu optického, měření útlumu, 2 okna</t>
  </si>
  <si>
    <t>790658824</t>
  </si>
  <si>
    <t>776</t>
  </si>
  <si>
    <t>Podlahy povlakové</t>
  </si>
  <si>
    <t>82</t>
  </si>
  <si>
    <t>776111311</t>
  </si>
  <si>
    <t>Příprava podkladu povlakových podlah a stěn vysátí podlah</t>
  </si>
  <si>
    <t>-1977273574</t>
  </si>
  <si>
    <t>83</t>
  </si>
  <si>
    <t>776121112</t>
  </si>
  <si>
    <t>Příprava podkladu povlakových podlah a stěn penetrace vodou ředitelná podlah</t>
  </si>
  <si>
    <t>1886707344</t>
  </si>
  <si>
    <t>84</t>
  </si>
  <si>
    <t>776222111</t>
  </si>
  <si>
    <t>Montáž podlahovin z PVC lepením 2-složkovým lepidlem (do vlhkých prostor) z pásů</t>
  </si>
  <si>
    <t>-1232333431</t>
  </si>
  <si>
    <t>85</t>
  </si>
  <si>
    <t>28412285</t>
  </si>
  <si>
    <t>krytina podlahová heterogenní tl 2mm</t>
  </si>
  <si>
    <t>2130824083</t>
  </si>
  <si>
    <t>86</t>
  </si>
  <si>
    <t>776411111</t>
  </si>
  <si>
    <t>Montáž soklíků lepením obvodových, výšky do 80 mm</t>
  </si>
  <si>
    <t>1240643674</t>
  </si>
  <si>
    <t>87</t>
  </si>
  <si>
    <t>28411003</t>
  </si>
  <si>
    <t>lišta soklová PVC 30x30mm</t>
  </si>
  <si>
    <t>-1192406058</t>
  </si>
  <si>
    <t>88</t>
  </si>
  <si>
    <t>59040006</t>
  </si>
  <si>
    <t>hmoždinka natloukací s rovným lemem 8x80mm</t>
  </si>
  <si>
    <t>1447185805</t>
  </si>
  <si>
    <t>89</t>
  </si>
  <si>
    <t>00000004</t>
  </si>
  <si>
    <t xml:space="preserve">Drobný instalační materiál </t>
  </si>
  <si>
    <t>soubor</t>
  </si>
  <si>
    <t>-1914302887</t>
  </si>
  <si>
    <t>90</t>
  </si>
  <si>
    <t>998776311</t>
  </si>
  <si>
    <t>Přesun hmot pro podlahy povlakové stanovený procentní sazbou (%) z ceny vodorovná dopravní vzdálenost do 50 m ruční (bez užití mechanizace) v objektech výšky do 6 m</t>
  </si>
  <si>
    <t>%</t>
  </si>
  <si>
    <t>-1107725888</t>
  </si>
  <si>
    <t>Práce a dodávky M</t>
  </si>
  <si>
    <t>21-M</t>
  </si>
  <si>
    <t>Elektromontáže</t>
  </si>
  <si>
    <t>22-M</t>
  </si>
  <si>
    <t xml:space="preserve">Montáže technologických zařízení </t>
  </si>
  <si>
    <t>20</t>
  </si>
  <si>
    <t>220182091</t>
  </si>
  <si>
    <t>Montáž optického rozvaděče pro SZZ s vnitřním osazením</t>
  </si>
  <si>
    <t>287650944</t>
  </si>
  <si>
    <t>40</t>
  </si>
  <si>
    <t>35712018</t>
  </si>
  <si>
    <t>rozvaděč nástěnný 19" celoskleněné dveře 15U/500mm</t>
  </si>
  <si>
    <t>256</t>
  </si>
  <si>
    <t>-1131071859</t>
  </si>
  <si>
    <t>44</t>
  </si>
  <si>
    <t>37452025</t>
  </si>
  <si>
    <t>prvek ukončovací datového rozvodu keystone 1xRJ45 UTP Cat6 samořezný</t>
  </si>
  <si>
    <t>1651018687</t>
  </si>
  <si>
    <t>RMAT0001</t>
  </si>
  <si>
    <t>Optická vana výsuvná 1U do 19" racku, 24x Simplex SC vč. kazet</t>
  </si>
  <si>
    <t>128</t>
  </si>
  <si>
    <t>-1808720751</t>
  </si>
  <si>
    <t>39</t>
  </si>
  <si>
    <t>220450007</t>
  </si>
  <si>
    <t>Montáž datové skříně rack</t>
  </si>
  <si>
    <t>1495399388</t>
  </si>
  <si>
    <t>VRN</t>
  </si>
  <si>
    <t>Vedlejší rozpočtové náklady</t>
  </si>
  <si>
    <t>VRN1</t>
  </si>
  <si>
    <t>Průzkumné, geodetické a projektové práce</t>
  </si>
  <si>
    <t>91</t>
  </si>
  <si>
    <t>013254000</t>
  </si>
  <si>
    <t>Dokumentace skutečného provedení stavby</t>
  </si>
  <si>
    <t>-1803831481</t>
  </si>
  <si>
    <t>VRN6</t>
  </si>
  <si>
    <t>Územní vlivy</t>
  </si>
  <si>
    <t>92</t>
  </si>
  <si>
    <t>065002000</t>
  </si>
  <si>
    <t>Mimostaveništní doprava materiálů</t>
  </si>
  <si>
    <t>1960148582</t>
  </si>
  <si>
    <t>VRN9</t>
  </si>
  <si>
    <t>Ostatní náklady</t>
  </si>
  <si>
    <t>93</t>
  </si>
  <si>
    <t>091003000</t>
  </si>
  <si>
    <t>Ostatní náklady bez rozlišení</t>
  </si>
  <si>
    <t>645731671</t>
  </si>
  <si>
    <t>02 - Zabezpečení LAN a WIFI</t>
  </si>
  <si>
    <t>B001</t>
  </si>
  <si>
    <t>Perimetrový firewall - dodání včetně implementace</t>
  </si>
  <si>
    <t>ks</t>
  </si>
  <si>
    <t>1872273288</t>
  </si>
  <si>
    <t>B002</t>
  </si>
  <si>
    <t>Přístupové přepínače 24P - dodání včetně implementace</t>
  </si>
  <si>
    <t>2044072358</t>
  </si>
  <si>
    <t>B003</t>
  </si>
  <si>
    <t>Přístupové přepínače s PoE 24P - dodání včetně implementace</t>
  </si>
  <si>
    <t>1814811246</t>
  </si>
  <si>
    <t>B004</t>
  </si>
  <si>
    <t xml:space="preserve">Kontrolér WIFI -  dodání včetně implementace</t>
  </si>
  <si>
    <t>-400104549</t>
  </si>
  <si>
    <t>B005</t>
  </si>
  <si>
    <t>WIFI AP - vnitřní - dodání včetně implementace</t>
  </si>
  <si>
    <t>-145737413</t>
  </si>
  <si>
    <t>B006</t>
  </si>
  <si>
    <t>Optické prvky - dodání včetně implementace</t>
  </si>
  <si>
    <t>888219912</t>
  </si>
  <si>
    <t>10</t>
  </si>
  <si>
    <t>B008</t>
  </si>
  <si>
    <t xml:space="preserve">Systém 802.1X  - dodání včetně implementace</t>
  </si>
  <si>
    <t>531342276</t>
  </si>
  <si>
    <t>B007</t>
  </si>
  <si>
    <t>Systém EDUROAM - dodání včetně implementace</t>
  </si>
  <si>
    <t>-59901882</t>
  </si>
  <si>
    <t>03 - Centrální logování a monitoring síťového provozu</t>
  </si>
  <si>
    <t>C001</t>
  </si>
  <si>
    <t>Systém pro sběr a správu logů a monitoring síťového provozu - dodání včetně implementace</t>
  </si>
  <si>
    <t>1436261482</t>
  </si>
  <si>
    <t>04 - Server, diskové pole, UPS, zálohování a licence operačních systémů</t>
  </si>
  <si>
    <t>D001</t>
  </si>
  <si>
    <t>Server - dodání včetně implementace</t>
  </si>
  <si>
    <t>-1761147507</t>
  </si>
  <si>
    <t>D002</t>
  </si>
  <si>
    <t>UPS pro server - dodání včetně implementace</t>
  </si>
  <si>
    <t>-1747136380</t>
  </si>
  <si>
    <t>D003</t>
  </si>
  <si>
    <t>Zálohovací zařízení - dodání včetně implementace</t>
  </si>
  <si>
    <t>-1109854252</t>
  </si>
  <si>
    <t>D004</t>
  </si>
  <si>
    <t>UPS pro zálohovací zařízení - dodání včetně implementace</t>
  </si>
  <si>
    <t>1666631861</t>
  </si>
  <si>
    <t>D005</t>
  </si>
  <si>
    <t>Licence zálohovacího softwaru - dodání včetně implementace</t>
  </si>
  <si>
    <t>licence</t>
  </si>
  <si>
    <t>625405330</t>
  </si>
  <si>
    <t>7</t>
  </si>
  <si>
    <t>D006</t>
  </si>
  <si>
    <t>Licence serverových operačních systémů - dodání včetně implementace</t>
  </si>
  <si>
    <t>1992778456</t>
  </si>
  <si>
    <t>D007</t>
  </si>
  <si>
    <t>Klientské licence pro server - dodání včetně implementace</t>
  </si>
  <si>
    <t>-957607044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</si>
</sst>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31" fillId="2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!KONEKTIVITA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 xml:space="preserve">ZŠ Horní Slavkov, Nádražní 683, 357 31  Horní Slavkov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29. 2. 2024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ROUND(SUM(AG95:AG98),2)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ROUND(SUM(AS95:AS98),2)</f>
        <v>0</v>
      </c>
      <c r="AT94" s="111">
        <f>ROUND(SUM(AV94:AW94),2)</f>
        <v>0</v>
      </c>
      <c r="AU94" s="112">
        <f>ROUND(SUM(AU95:AU98),5)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ROUND(SUM(AZ95:AZ98),2)</f>
        <v>0</v>
      </c>
      <c r="BA94" s="111">
        <f>ROUND(SUM(BA95:BA98),2)</f>
        <v>0</v>
      </c>
      <c r="BB94" s="111">
        <f>ROUND(SUM(BB95:BB98),2)</f>
        <v>0</v>
      </c>
      <c r="BC94" s="111">
        <f>ROUND(SUM(BC95:BC98),2)</f>
        <v>0</v>
      </c>
      <c r="BD94" s="113">
        <f>ROUND(SUM(BD95:BD98),2)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16.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'01 - Rozvody LAN'!J30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'01 - Rozvody LAN'!P132</f>
        <v>0</v>
      </c>
      <c r="AV95" s="125">
        <f>'01 - Rozvody LAN'!J33</f>
        <v>0</v>
      </c>
      <c r="AW95" s="125">
        <f>'01 - Rozvody LAN'!J34</f>
        <v>0</v>
      </c>
      <c r="AX95" s="125">
        <f>'01 - Rozvody LAN'!J35</f>
        <v>0</v>
      </c>
      <c r="AY95" s="125">
        <f>'01 - Rozvody LAN'!J36</f>
        <v>0</v>
      </c>
      <c r="AZ95" s="125">
        <f>'01 - Rozvody LAN'!F33</f>
        <v>0</v>
      </c>
      <c r="BA95" s="125">
        <f>'01 - Rozvody LAN'!F34</f>
        <v>0</v>
      </c>
      <c r="BB95" s="125">
        <f>'01 - Rozvody LAN'!F35</f>
        <v>0</v>
      </c>
      <c r="BC95" s="125">
        <f>'01 - Rozvody LAN'!F36</f>
        <v>0</v>
      </c>
      <c r="BD95" s="127">
        <f>'01 - Rozvody LAN'!F37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83</v>
      </c>
    </row>
    <row r="96" s="7" customFormat="1" ht="16.5" customHeight="1">
      <c r="A96" s="116" t="s">
        <v>77</v>
      </c>
      <c r="B96" s="117"/>
      <c r="C96" s="118"/>
      <c r="D96" s="119" t="s">
        <v>84</v>
      </c>
      <c r="E96" s="119"/>
      <c r="F96" s="119"/>
      <c r="G96" s="119"/>
      <c r="H96" s="119"/>
      <c r="I96" s="120"/>
      <c r="J96" s="119" t="s">
        <v>85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'02 - Zabezpečení LAN a WIFI'!J30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80</v>
      </c>
      <c r="AR96" s="123"/>
      <c r="AS96" s="124">
        <v>0</v>
      </c>
      <c r="AT96" s="125">
        <f>ROUND(SUM(AV96:AW96),2)</f>
        <v>0</v>
      </c>
      <c r="AU96" s="126">
        <f>'02 - Zabezpečení LAN a WIFI'!P116</f>
        <v>0</v>
      </c>
      <c r="AV96" s="125">
        <f>'02 - Zabezpečení LAN a WIFI'!J33</f>
        <v>0</v>
      </c>
      <c r="AW96" s="125">
        <f>'02 - Zabezpečení LAN a WIFI'!J34</f>
        <v>0</v>
      </c>
      <c r="AX96" s="125">
        <f>'02 - Zabezpečení LAN a WIFI'!J35</f>
        <v>0</v>
      </c>
      <c r="AY96" s="125">
        <f>'02 - Zabezpečení LAN a WIFI'!J36</f>
        <v>0</v>
      </c>
      <c r="AZ96" s="125">
        <f>'02 - Zabezpečení LAN a WIFI'!F33</f>
        <v>0</v>
      </c>
      <c r="BA96" s="125">
        <f>'02 - Zabezpečení LAN a WIFI'!F34</f>
        <v>0</v>
      </c>
      <c r="BB96" s="125">
        <f>'02 - Zabezpečení LAN a WIFI'!F35</f>
        <v>0</v>
      </c>
      <c r="BC96" s="125">
        <f>'02 - Zabezpečení LAN a WIFI'!F36</f>
        <v>0</v>
      </c>
      <c r="BD96" s="127">
        <f>'02 - Zabezpečení LAN a WIFI'!F37</f>
        <v>0</v>
      </c>
      <c r="BE96" s="7"/>
      <c r="BT96" s="128" t="s">
        <v>81</v>
      </c>
      <c r="BV96" s="128" t="s">
        <v>75</v>
      </c>
      <c r="BW96" s="128" t="s">
        <v>86</v>
      </c>
      <c r="BX96" s="128" t="s">
        <v>5</v>
      </c>
      <c r="CL96" s="128" t="s">
        <v>1</v>
      </c>
      <c r="CM96" s="128" t="s">
        <v>83</v>
      </c>
    </row>
    <row r="97" s="7" customFormat="1" ht="24.75" customHeight="1">
      <c r="A97" s="116" t="s">
        <v>77</v>
      </c>
      <c r="B97" s="117"/>
      <c r="C97" s="118"/>
      <c r="D97" s="119" t="s">
        <v>87</v>
      </c>
      <c r="E97" s="119"/>
      <c r="F97" s="119"/>
      <c r="G97" s="119"/>
      <c r="H97" s="119"/>
      <c r="I97" s="120"/>
      <c r="J97" s="119" t="s">
        <v>88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'03 - Centrální logování a...'!J30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80</v>
      </c>
      <c r="AR97" s="123"/>
      <c r="AS97" s="124">
        <v>0</v>
      </c>
      <c r="AT97" s="125">
        <f>ROUND(SUM(AV97:AW97),2)</f>
        <v>0</v>
      </c>
      <c r="AU97" s="126">
        <f>'03 - Centrální logování a...'!P116</f>
        <v>0</v>
      </c>
      <c r="AV97" s="125">
        <f>'03 - Centrální logování a...'!J33</f>
        <v>0</v>
      </c>
      <c r="AW97" s="125">
        <f>'03 - Centrální logování a...'!J34</f>
        <v>0</v>
      </c>
      <c r="AX97" s="125">
        <f>'03 - Centrální logování a...'!J35</f>
        <v>0</v>
      </c>
      <c r="AY97" s="125">
        <f>'03 - Centrální logování a...'!J36</f>
        <v>0</v>
      </c>
      <c r="AZ97" s="125">
        <f>'03 - Centrální logování a...'!F33</f>
        <v>0</v>
      </c>
      <c r="BA97" s="125">
        <f>'03 - Centrální logování a...'!F34</f>
        <v>0</v>
      </c>
      <c r="BB97" s="125">
        <f>'03 - Centrální logování a...'!F35</f>
        <v>0</v>
      </c>
      <c r="BC97" s="125">
        <f>'03 - Centrální logování a...'!F36</f>
        <v>0</v>
      </c>
      <c r="BD97" s="127">
        <f>'03 - Centrální logování a...'!F37</f>
        <v>0</v>
      </c>
      <c r="BE97" s="7"/>
      <c r="BT97" s="128" t="s">
        <v>81</v>
      </c>
      <c r="BV97" s="128" t="s">
        <v>75</v>
      </c>
      <c r="BW97" s="128" t="s">
        <v>89</v>
      </c>
      <c r="BX97" s="128" t="s">
        <v>5</v>
      </c>
      <c r="CL97" s="128" t="s">
        <v>1</v>
      </c>
      <c r="CM97" s="128" t="s">
        <v>83</v>
      </c>
    </row>
    <row r="98" s="7" customFormat="1" ht="24.75" customHeight="1">
      <c r="A98" s="116" t="s">
        <v>77</v>
      </c>
      <c r="B98" s="117"/>
      <c r="C98" s="118"/>
      <c r="D98" s="119" t="s">
        <v>90</v>
      </c>
      <c r="E98" s="119"/>
      <c r="F98" s="119"/>
      <c r="G98" s="119"/>
      <c r="H98" s="119"/>
      <c r="I98" s="120"/>
      <c r="J98" s="119" t="s">
        <v>91</v>
      </c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1">
        <f>'04 - Server, diskové pole...'!J30</f>
        <v>0</v>
      </c>
      <c r="AH98" s="120"/>
      <c r="AI98" s="120"/>
      <c r="AJ98" s="120"/>
      <c r="AK98" s="120"/>
      <c r="AL98" s="120"/>
      <c r="AM98" s="120"/>
      <c r="AN98" s="121">
        <f>SUM(AG98,AT98)</f>
        <v>0</v>
      </c>
      <c r="AO98" s="120"/>
      <c r="AP98" s="120"/>
      <c r="AQ98" s="122" t="s">
        <v>80</v>
      </c>
      <c r="AR98" s="123"/>
      <c r="AS98" s="129">
        <v>0</v>
      </c>
      <c r="AT98" s="130">
        <f>ROUND(SUM(AV98:AW98),2)</f>
        <v>0</v>
      </c>
      <c r="AU98" s="131">
        <f>'04 - Server, diskové pole...'!P116</f>
        <v>0</v>
      </c>
      <c r="AV98" s="130">
        <f>'04 - Server, diskové pole...'!J33</f>
        <v>0</v>
      </c>
      <c r="AW98" s="130">
        <f>'04 - Server, diskové pole...'!J34</f>
        <v>0</v>
      </c>
      <c r="AX98" s="130">
        <f>'04 - Server, diskové pole...'!J35</f>
        <v>0</v>
      </c>
      <c r="AY98" s="130">
        <f>'04 - Server, diskové pole...'!J36</f>
        <v>0</v>
      </c>
      <c r="AZ98" s="130">
        <f>'04 - Server, diskové pole...'!F33</f>
        <v>0</v>
      </c>
      <c r="BA98" s="130">
        <f>'04 - Server, diskové pole...'!F34</f>
        <v>0</v>
      </c>
      <c r="BB98" s="130">
        <f>'04 - Server, diskové pole...'!F35</f>
        <v>0</v>
      </c>
      <c r="BC98" s="130">
        <f>'04 - Server, diskové pole...'!F36</f>
        <v>0</v>
      </c>
      <c r="BD98" s="132">
        <f>'04 - Server, diskové pole...'!F37</f>
        <v>0</v>
      </c>
      <c r="BE98" s="7"/>
      <c r="BT98" s="128" t="s">
        <v>81</v>
      </c>
      <c r="BV98" s="128" t="s">
        <v>75</v>
      </c>
      <c r="BW98" s="128" t="s">
        <v>92</v>
      </c>
      <c r="BX98" s="128" t="s">
        <v>5</v>
      </c>
      <c r="CL98" s="128" t="s">
        <v>1</v>
      </c>
      <c r="CM98" s="128" t="s">
        <v>83</v>
      </c>
    </row>
    <row r="99" s="2" customFormat="1" ht="30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  <c r="O100" s="64"/>
      <c r="P100" s="64"/>
      <c r="Q100" s="64"/>
      <c r="R100" s="64"/>
      <c r="S100" s="64"/>
      <c r="T100" s="64"/>
      <c r="U100" s="64"/>
      <c r="V100" s="64"/>
      <c r="W100" s="64"/>
      <c r="X100" s="64"/>
      <c r="Y100" s="64"/>
      <c r="Z100" s="64"/>
      <c r="AA100" s="64"/>
      <c r="AB100" s="64"/>
      <c r="AC100" s="64"/>
      <c r="AD100" s="64"/>
      <c r="AE100" s="64"/>
      <c r="AF100" s="64"/>
      <c r="AG100" s="64"/>
      <c r="AH100" s="64"/>
      <c r="AI100" s="64"/>
      <c r="AJ100" s="64"/>
      <c r="AK100" s="64"/>
      <c r="AL100" s="64"/>
      <c r="AM100" s="64"/>
      <c r="AN100" s="64"/>
      <c r="AO100" s="64"/>
      <c r="AP100" s="64"/>
      <c r="AQ100" s="64"/>
      <c r="AR100" s="41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</sheetData>
  <sheetProtection sheet="1" formatColumns="0" formatRows="0" objects="1" scenarios="1" spinCount="100000" saltValue="MP80gPMmGK1AZRIzCM2Fl4ZR4Z/IUbALK/dTvkB7CD5ZM0anbG7jRSr83Zm4xEqUmU4pCMV3aVYulOUWIe8hgg==" hashValue="8prBXZtwVNYJHf9Ce9JmHs0Fig/UA0UPWmtdMVE+KTRsi/GhpKmFJtg685QY7EQt5wM0ba0iGrblG73oKU6lTA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Rozvody LAN'!C2" display="/"/>
    <hyperlink ref="A96" location="'02 - Zabezpečení LAN a WIFI'!C2" display="/"/>
    <hyperlink ref="A97" location="'03 - Centrální logování a...'!C2" display="/"/>
    <hyperlink ref="A98" location="'04 - Server, diskové pol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93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 xml:space="preserve">ZŠ Horní Slavkov, Nádražní 683, 357 31  Horní Slavkov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29. 2. 2024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ROUND(J132,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ROUND((SUM(BE132:BE204)),  2)</f>
        <v>0</v>
      </c>
      <c r="G33" s="35"/>
      <c r="H33" s="35"/>
      <c r="I33" s="152">
        <v>0.20999999999999999</v>
      </c>
      <c r="J33" s="151">
        <f>ROUND(((SUM(BE132:BE204))*I33),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ROUND((SUM(BF132:BF204)),  2)</f>
        <v>0</v>
      </c>
      <c r="G34" s="35"/>
      <c r="H34" s="35"/>
      <c r="I34" s="152">
        <v>0.12</v>
      </c>
      <c r="J34" s="151">
        <f>ROUND(((SUM(BF132:BF204))*I34),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ROUND((SUM(BG132:BG204)),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ROUND((SUM(BH132:BH204)),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ROUND((SUM(BI132:BI204)),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 xml:space="preserve">ZŠ Horní Slavkov, Nádražní 683, 357 31  Horní Slavkov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01 - Rozvody LAN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29. 2. 2024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97</v>
      </c>
      <c r="D94" s="173"/>
      <c r="E94" s="173"/>
      <c r="F94" s="173"/>
      <c r="G94" s="173"/>
      <c r="H94" s="173"/>
      <c r="I94" s="173"/>
      <c r="J94" s="174" t="s">
        <v>98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99</v>
      </c>
      <c r="D96" s="37"/>
      <c r="E96" s="37"/>
      <c r="F96" s="37"/>
      <c r="G96" s="37"/>
      <c r="H96" s="37"/>
      <c r="I96" s="37"/>
      <c r="J96" s="107">
        <f>J132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100</v>
      </c>
    </row>
    <row r="97" s="9" customFormat="1" ht="24.96" customHeight="1">
      <c r="A97" s="9"/>
      <c r="B97" s="176"/>
      <c r="C97" s="177"/>
      <c r="D97" s="178" t="s">
        <v>101</v>
      </c>
      <c r="E97" s="179"/>
      <c r="F97" s="179"/>
      <c r="G97" s="179"/>
      <c r="H97" s="179"/>
      <c r="I97" s="179"/>
      <c r="J97" s="180">
        <f>J133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102</v>
      </c>
      <c r="E98" s="185"/>
      <c r="F98" s="185"/>
      <c r="G98" s="185"/>
      <c r="H98" s="185"/>
      <c r="I98" s="185"/>
      <c r="J98" s="186">
        <f>J134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103</v>
      </c>
      <c r="E99" s="185"/>
      <c r="F99" s="185"/>
      <c r="G99" s="185"/>
      <c r="H99" s="185"/>
      <c r="I99" s="185"/>
      <c r="J99" s="186">
        <f>J135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104</v>
      </c>
      <c r="E100" s="185"/>
      <c r="F100" s="185"/>
      <c r="G100" s="185"/>
      <c r="H100" s="185"/>
      <c r="I100" s="185"/>
      <c r="J100" s="186">
        <f>J140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105</v>
      </c>
      <c r="E101" s="185"/>
      <c r="F101" s="185"/>
      <c r="G101" s="185"/>
      <c r="H101" s="185"/>
      <c r="I101" s="185"/>
      <c r="J101" s="186">
        <f>J145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106</v>
      </c>
      <c r="E102" s="185"/>
      <c r="F102" s="185"/>
      <c r="G102" s="185"/>
      <c r="H102" s="185"/>
      <c r="I102" s="185"/>
      <c r="J102" s="186">
        <f>J151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6"/>
      <c r="C103" s="177"/>
      <c r="D103" s="178" t="s">
        <v>107</v>
      </c>
      <c r="E103" s="179"/>
      <c r="F103" s="179"/>
      <c r="G103" s="179"/>
      <c r="H103" s="179"/>
      <c r="I103" s="179"/>
      <c r="J103" s="180">
        <f>J153</f>
        <v>0</v>
      </c>
      <c r="K103" s="177"/>
      <c r="L103" s="18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2"/>
      <c r="C104" s="183"/>
      <c r="D104" s="184" t="s">
        <v>108</v>
      </c>
      <c r="E104" s="185"/>
      <c r="F104" s="185"/>
      <c r="G104" s="185"/>
      <c r="H104" s="185"/>
      <c r="I104" s="185"/>
      <c r="J104" s="186">
        <f>J154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109</v>
      </c>
      <c r="E105" s="185"/>
      <c r="F105" s="185"/>
      <c r="G105" s="185"/>
      <c r="H105" s="185"/>
      <c r="I105" s="185"/>
      <c r="J105" s="186">
        <f>J180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6"/>
      <c r="C106" s="177"/>
      <c r="D106" s="178" t="s">
        <v>110</v>
      </c>
      <c r="E106" s="179"/>
      <c r="F106" s="179"/>
      <c r="G106" s="179"/>
      <c r="H106" s="179"/>
      <c r="I106" s="179"/>
      <c r="J106" s="180">
        <f>J190</f>
        <v>0</v>
      </c>
      <c r="K106" s="177"/>
      <c r="L106" s="181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2"/>
      <c r="C107" s="183"/>
      <c r="D107" s="184" t="s">
        <v>111</v>
      </c>
      <c r="E107" s="185"/>
      <c r="F107" s="185"/>
      <c r="G107" s="185"/>
      <c r="H107" s="185"/>
      <c r="I107" s="185"/>
      <c r="J107" s="186">
        <f>J191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83"/>
      <c r="D108" s="184" t="s">
        <v>112</v>
      </c>
      <c r="E108" s="185"/>
      <c r="F108" s="185"/>
      <c r="G108" s="185"/>
      <c r="H108" s="185"/>
      <c r="I108" s="185"/>
      <c r="J108" s="186">
        <f>J192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76"/>
      <c r="C109" s="177"/>
      <c r="D109" s="178" t="s">
        <v>113</v>
      </c>
      <c r="E109" s="179"/>
      <c r="F109" s="179"/>
      <c r="G109" s="179"/>
      <c r="H109" s="179"/>
      <c r="I109" s="179"/>
      <c r="J109" s="180">
        <f>J198</f>
        <v>0</v>
      </c>
      <c r="K109" s="177"/>
      <c r="L109" s="181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82"/>
      <c r="C110" s="183"/>
      <c r="D110" s="184" t="s">
        <v>114</v>
      </c>
      <c r="E110" s="185"/>
      <c r="F110" s="185"/>
      <c r="G110" s="185"/>
      <c r="H110" s="185"/>
      <c r="I110" s="185"/>
      <c r="J110" s="186">
        <f>J199</f>
        <v>0</v>
      </c>
      <c r="K110" s="183"/>
      <c r="L110" s="18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2"/>
      <c r="C111" s="183"/>
      <c r="D111" s="184" t="s">
        <v>115</v>
      </c>
      <c r="E111" s="185"/>
      <c r="F111" s="185"/>
      <c r="G111" s="185"/>
      <c r="H111" s="185"/>
      <c r="I111" s="185"/>
      <c r="J111" s="186">
        <f>J201</f>
        <v>0</v>
      </c>
      <c r="K111" s="183"/>
      <c r="L111" s="18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2"/>
      <c r="C112" s="183"/>
      <c r="D112" s="184" t="s">
        <v>116</v>
      </c>
      <c r="E112" s="185"/>
      <c r="F112" s="185"/>
      <c r="G112" s="185"/>
      <c r="H112" s="185"/>
      <c r="I112" s="185"/>
      <c r="J112" s="186">
        <f>J203</f>
        <v>0</v>
      </c>
      <c r="K112" s="183"/>
      <c r="L112" s="18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63"/>
      <c r="C114" s="64"/>
      <c r="D114" s="64"/>
      <c r="E114" s="64"/>
      <c r="F114" s="64"/>
      <c r="G114" s="64"/>
      <c r="H114" s="64"/>
      <c r="I114" s="64"/>
      <c r="J114" s="64"/>
      <c r="K114" s="64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8" s="2" customFormat="1" ht="6.96" customHeight="1">
      <c r="A118" s="35"/>
      <c r="B118" s="65"/>
      <c r="C118" s="66"/>
      <c r="D118" s="66"/>
      <c r="E118" s="66"/>
      <c r="F118" s="66"/>
      <c r="G118" s="66"/>
      <c r="H118" s="66"/>
      <c r="I118" s="66"/>
      <c r="J118" s="66"/>
      <c r="K118" s="66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24.96" customHeight="1">
      <c r="A119" s="35"/>
      <c r="B119" s="36"/>
      <c r="C119" s="20" t="s">
        <v>117</v>
      </c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16</v>
      </c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6.5" customHeight="1">
      <c r="A122" s="35"/>
      <c r="B122" s="36"/>
      <c r="C122" s="37"/>
      <c r="D122" s="37"/>
      <c r="E122" s="171" t="str">
        <f>E7</f>
        <v xml:space="preserve">ZŠ Horní Slavkov, Nádražní 683, 357 31  Horní Slavkov</v>
      </c>
      <c r="F122" s="29"/>
      <c r="G122" s="29"/>
      <c r="H122" s="29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2" customHeight="1">
      <c r="A123" s="35"/>
      <c r="B123" s="36"/>
      <c r="C123" s="29" t="s">
        <v>94</v>
      </c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6.5" customHeight="1">
      <c r="A124" s="35"/>
      <c r="B124" s="36"/>
      <c r="C124" s="37"/>
      <c r="D124" s="37"/>
      <c r="E124" s="73" t="str">
        <f>E9</f>
        <v>01 - Rozvody LAN</v>
      </c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6.96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2" customHeight="1">
      <c r="A126" s="35"/>
      <c r="B126" s="36"/>
      <c r="C126" s="29" t="s">
        <v>20</v>
      </c>
      <c r="D126" s="37"/>
      <c r="E126" s="37"/>
      <c r="F126" s="24" t="str">
        <f>F12</f>
        <v xml:space="preserve"> </v>
      </c>
      <c r="G126" s="37"/>
      <c r="H126" s="37"/>
      <c r="I126" s="29" t="s">
        <v>22</v>
      </c>
      <c r="J126" s="76" t="str">
        <f>IF(J12="","",J12)</f>
        <v>29. 2. 2024</v>
      </c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6.96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5.15" customHeight="1">
      <c r="A128" s="35"/>
      <c r="B128" s="36"/>
      <c r="C128" s="29" t="s">
        <v>24</v>
      </c>
      <c r="D128" s="37"/>
      <c r="E128" s="37"/>
      <c r="F128" s="24" t="str">
        <f>E15</f>
        <v xml:space="preserve"> </v>
      </c>
      <c r="G128" s="37"/>
      <c r="H128" s="37"/>
      <c r="I128" s="29" t="s">
        <v>29</v>
      </c>
      <c r="J128" s="33" t="str">
        <f>E21</f>
        <v xml:space="preserve"> </v>
      </c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5.15" customHeight="1">
      <c r="A129" s="35"/>
      <c r="B129" s="36"/>
      <c r="C129" s="29" t="s">
        <v>27</v>
      </c>
      <c r="D129" s="37"/>
      <c r="E129" s="37"/>
      <c r="F129" s="24" t="str">
        <f>IF(E18="","",E18)</f>
        <v>Vyplň údaj</v>
      </c>
      <c r="G129" s="37"/>
      <c r="H129" s="37"/>
      <c r="I129" s="29" t="s">
        <v>31</v>
      </c>
      <c r="J129" s="33" t="str">
        <f>E24</f>
        <v xml:space="preserve"> </v>
      </c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10.32" customHeight="1">
      <c r="A130" s="35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11" customFormat="1" ht="29.28" customHeight="1">
      <c r="A131" s="188"/>
      <c r="B131" s="189"/>
      <c r="C131" s="190" t="s">
        <v>118</v>
      </c>
      <c r="D131" s="191" t="s">
        <v>58</v>
      </c>
      <c r="E131" s="191" t="s">
        <v>54</v>
      </c>
      <c r="F131" s="191" t="s">
        <v>55</v>
      </c>
      <c r="G131" s="191" t="s">
        <v>119</v>
      </c>
      <c r="H131" s="191" t="s">
        <v>120</v>
      </c>
      <c r="I131" s="191" t="s">
        <v>121</v>
      </c>
      <c r="J131" s="191" t="s">
        <v>98</v>
      </c>
      <c r="K131" s="192" t="s">
        <v>122</v>
      </c>
      <c r="L131" s="193"/>
      <c r="M131" s="97" t="s">
        <v>1</v>
      </c>
      <c r="N131" s="98" t="s">
        <v>37</v>
      </c>
      <c r="O131" s="98" t="s">
        <v>123</v>
      </c>
      <c r="P131" s="98" t="s">
        <v>124</v>
      </c>
      <c r="Q131" s="98" t="s">
        <v>125</v>
      </c>
      <c r="R131" s="98" t="s">
        <v>126</v>
      </c>
      <c r="S131" s="98" t="s">
        <v>127</v>
      </c>
      <c r="T131" s="99" t="s">
        <v>128</v>
      </c>
      <c r="U131" s="188"/>
      <c r="V131" s="188"/>
      <c r="W131" s="188"/>
      <c r="X131" s="188"/>
      <c r="Y131" s="188"/>
      <c r="Z131" s="188"/>
      <c r="AA131" s="188"/>
      <c r="AB131" s="188"/>
      <c r="AC131" s="188"/>
      <c r="AD131" s="188"/>
      <c r="AE131" s="188"/>
    </row>
    <row r="132" s="2" customFormat="1" ht="22.8" customHeight="1">
      <c r="A132" s="35"/>
      <c r="B132" s="36"/>
      <c r="C132" s="104" t="s">
        <v>129</v>
      </c>
      <c r="D132" s="37"/>
      <c r="E132" s="37"/>
      <c r="F132" s="37"/>
      <c r="G132" s="37"/>
      <c r="H132" s="37"/>
      <c r="I132" s="37"/>
      <c r="J132" s="194">
        <f>BK132</f>
        <v>0</v>
      </c>
      <c r="K132" s="37"/>
      <c r="L132" s="41"/>
      <c r="M132" s="100"/>
      <c r="N132" s="195"/>
      <c r="O132" s="101"/>
      <c r="P132" s="196">
        <f>P133+P153+P190+P198</f>
        <v>0</v>
      </c>
      <c r="Q132" s="101"/>
      <c r="R132" s="196">
        <f>R133+R153+R190+R198</f>
        <v>0.53685000000000005</v>
      </c>
      <c r="S132" s="101"/>
      <c r="T132" s="197">
        <f>T133+T153+T190+T198</f>
        <v>0.064000000000000001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72</v>
      </c>
      <c r="AU132" s="14" t="s">
        <v>100</v>
      </c>
      <c r="BK132" s="198">
        <f>BK133+BK153+BK190+BK198</f>
        <v>0</v>
      </c>
    </row>
    <row r="133" s="12" customFormat="1" ht="25.92" customHeight="1">
      <c r="A133" s="12"/>
      <c r="B133" s="199"/>
      <c r="C133" s="200"/>
      <c r="D133" s="201" t="s">
        <v>72</v>
      </c>
      <c r="E133" s="202" t="s">
        <v>130</v>
      </c>
      <c r="F133" s="202" t="s">
        <v>131</v>
      </c>
      <c r="G133" s="200"/>
      <c r="H133" s="200"/>
      <c r="I133" s="203"/>
      <c r="J133" s="204">
        <f>BK133</f>
        <v>0</v>
      </c>
      <c r="K133" s="200"/>
      <c r="L133" s="205"/>
      <c r="M133" s="206"/>
      <c r="N133" s="207"/>
      <c r="O133" s="207"/>
      <c r="P133" s="208">
        <f>P134+P135+P140+P145+P151</f>
        <v>0</v>
      </c>
      <c r="Q133" s="207"/>
      <c r="R133" s="208">
        <f>R134+R135+R140+R145+R151</f>
        <v>0</v>
      </c>
      <c r="S133" s="207"/>
      <c r="T133" s="209">
        <f>T134+T135+T140+T145+T151</f>
        <v>0.064000000000000001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0" t="s">
        <v>81</v>
      </c>
      <c r="AT133" s="211" t="s">
        <v>72</v>
      </c>
      <c r="AU133" s="211" t="s">
        <v>73</v>
      </c>
      <c r="AY133" s="210" t="s">
        <v>132</v>
      </c>
      <c r="BK133" s="212">
        <f>BK134+BK135+BK140+BK145+BK151</f>
        <v>0</v>
      </c>
    </row>
    <row r="134" s="12" customFormat="1" ht="22.8" customHeight="1">
      <c r="A134" s="12"/>
      <c r="B134" s="199"/>
      <c r="C134" s="200"/>
      <c r="D134" s="201" t="s">
        <v>72</v>
      </c>
      <c r="E134" s="213" t="s">
        <v>133</v>
      </c>
      <c r="F134" s="213" t="s">
        <v>134</v>
      </c>
      <c r="G134" s="200"/>
      <c r="H134" s="200"/>
      <c r="I134" s="203"/>
      <c r="J134" s="214">
        <f>BK134</f>
        <v>0</v>
      </c>
      <c r="K134" s="200"/>
      <c r="L134" s="205"/>
      <c r="M134" s="206"/>
      <c r="N134" s="207"/>
      <c r="O134" s="207"/>
      <c r="P134" s="208">
        <v>0</v>
      </c>
      <c r="Q134" s="207"/>
      <c r="R134" s="208">
        <v>0</v>
      </c>
      <c r="S134" s="207"/>
      <c r="T134" s="209"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0" t="s">
        <v>81</v>
      </c>
      <c r="AT134" s="211" t="s">
        <v>72</v>
      </c>
      <c r="AU134" s="211" t="s">
        <v>81</v>
      </c>
      <c r="AY134" s="210" t="s">
        <v>132</v>
      </c>
      <c r="BK134" s="212">
        <v>0</v>
      </c>
    </row>
    <row r="135" s="12" customFormat="1" ht="22.8" customHeight="1">
      <c r="A135" s="12"/>
      <c r="B135" s="199"/>
      <c r="C135" s="200"/>
      <c r="D135" s="201" t="s">
        <v>72</v>
      </c>
      <c r="E135" s="213" t="s">
        <v>135</v>
      </c>
      <c r="F135" s="213" t="s">
        <v>136</v>
      </c>
      <c r="G135" s="200"/>
      <c r="H135" s="200"/>
      <c r="I135" s="203"/>
      <c r="J135" s="214">
        <f>BK135</f>
        <v>0</v>
      </c>
      <c r="K135" s="200"/>
      <c r="L135" s="205"/>
      <c r="M135" s="206"/>
      <c r="N135" s="207"/>
      <c r="O135" s="207"/>
      <c r="P135" s="208">
        <f>SUM(P136:P139)</f>
        <v>0</v>
      </c>
      <c r="Q135" s="207"/>
      <c r="R135" s="208">
        <f>SUM(R136:R139)</f>
        <v>0</v>
      </c>
      <c r="S135" s="207"/>
      <c r="T135" s="209">
        <f>SUM(T136:T139)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0" t="s">
        <v>81</v>
      </c>
      <c r="AT135" s="211" t="s">
        <v>72</v>
      </c>
      <c r="AU135" s="211" t="s">
        <v>81</v>
      </c>
      <c r="AY135" s="210" t="s">
        <v>132</v>
      </c>
      <c r="BK135" s="212">
        <f>SUM(BK136:BK139)</f>
        <v>0</v>
      </c>
    </row>
    <row r="136" s="2" customFormat="1" ht="37.8" customHeight="1">
      <c r="A136" s="35"/>
      <c r="B136" s="36"/>
      <c r="C136" s="215" t="s">
        <v>137</v>
      </c>
      <c r="D136" s="215" t="s">
        <v>138</v>
      </c>
      <c r="E136" s="216" t="s">
        <v>139</v>
      </c>
      <c r="F136" s="217" t="s">
        <v>140</v>
      </c>
      <c r="G136" s="218" t="s">
        <v>141</v>
      </c>
      <c r="H136" s="219">
        <v>0.54000000000000004</v>
      </c>
      <c r="I136" s="220"/>
      <c r="J136" s="221">
        <f>ROUND(I136*H136,2)</f>
        <v>0</v>
      </c>
      <c r="K136" s="217" t="s">
        <v>1</v>
      </c>
      <c r="L136" s="41"/>
      <c r="M136" s="222" t="s">
        <v>1</v>
      </c>
      <c r="N136" s="223" t="s">
        <v>38</v>
      </c>
      <c r="O136" s="88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142</v>
      </c>
      <c r="AT136" s="226" t="s">
        <v>138</v>
      </c>
      <c r="AU136" s="226" t="s">
        <v>83</v>
      </c>
      <c r="AY136" s="14" t="s">
        <v>132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81</v>
      </c>
      <c r="BK136" s="227">
        <f>ROUND(I136*H136,2)</f>
        <v>0</v>
      </c>
      <c r="BL136" s="14" t="s">
        <v>142</v>
      </c>
      <c r="BM136" s="226" t="s">
        <v>143</v>
      </c>
    </row>
    <row r="137" s="2" customFormat="1" ht="21.75" customHeight="1">
      <c r="A137" s="35"/>
      <c r="B137" s="36"/>
      <c r="C137" s="228" t="s">
        <v>144</v>
      </c>
      <c r="D137" s="228" t="s">
        <v>145</v>
      </c>
      <c r="E137" s="229" t="s">
        <v>146</v>
      </c>
      <c r="F137" s="230" t="s">
        <v>147</v>
      </c>
      <c r="G137" s="231" t="s">
        <v>148</v>
      </c>
      <c r="H137" s="232">
        <v>150</v>
      </c>
      <c r="I137" s="233"/>
      <c r="J137" s="234">
        <f>ROUND(I137*H137,2)</f>
        <v>0</v>
      </c>
      <c r="K137" s="230" t="s">
        <v>1</v>
      </c>
      <c r="L137" s="235"/>
      <c r="M137" s="236" t="s">
        <v>1</v>
      </c>
      <c r="N137" s="237" t="s">
        <v>38</v>
      </c>
      <c r="O137" s="88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149</v>
      </c>
      <c r="AT137" s="226" t="s">
        <v>145</v>
      </c>
      <c r="AU137" s="226" t="s">
        <v>83</v>
      </c>
      <c r="AY137" s="14" t="s">
        <v>132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81</v>
      </c>
      <c r="BK137" s="227">
        <f>ROUND(I137*H137,2)</f>
        <v>0</v>
      </c>
      <c r="BL137" s="14" t="s">
        <v>142</v>
      </c>
      <c r="BM137" s="226" t="s">
        <v>150</v>
      </c>
    </row>
    <row r="138" s="2" customFormat="1" ht="24.15" customHeight="1">
      <c r="A138" s="35"/>
      <c r="B138" s="36"/>
      <c r="C138" s="215" t="s">
        <v>151</v>
      </c>
      <c r="D138" s="215" t="s">
        <v>138</v>
      </c>
      <c r="E138" s="216" t="s">
        <v>152</v>
      </c>
      <c r="F138" s="217" t="s">
        <v>153</v>
      </c>
      <c r="G138" s="218" t="s">
        <v>154</v>
      </c>
      <c r="H138" s="219">
        <v>94</v>
      </c>
      <c r="I138" s="220"/>
      <c r="J138" s="221">
        <f>ROUND(I138*H138,2)</f>
        <v>0</v>
      </c>
      <c r="K138" s="217" t="s">
        <v>1</v>
      </c>
      <c r="L138" s="41"/>
      <c r="M138" s="222" t="s">
        <v>1</v>
      </c>
      <c r="N138" s="223" t="s">
        <v>38</v>
      </c>
      <c r="O138" s="88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6" t="s">
        <v>142</v>
      </c>
      <c r="AT138" s="226" t="s">
        <v>138</v>
      </c>
      <c r="AU138" s="226" t="s">
        <v>83</v>
      </c>
      <c r="AY138" s="14" t="s">
        <v>132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4" t="s">
        <v>81</v>
      </c>
      <c r="BK138" s="227">
        <f>ROUND(I138*H138,2)</f>
        <v>0</v>
      </c>
      <c r="BL138" s="14" t="s">
        <v>142</v>
      </c>
      <c r="BM138" s="226" t="s">
        <v>155</v>
      </c>
    </row>
    <row r="139" s="2" customFormat="1" ht="33" customHeight="1">
      <c r="A139" s="35"/>
      <c r="B139" s="36"/>
      <c r="C139" s="215" t="s">
        <v>156</v>
      </c>
      <c r="D139" s="215" t="s">
        <v>138</v>
      </c>
      <c r="E139" s="216" t="s">
        <v>157</v>
      </c>
      <c r="F139" s="217" t="s">
        <v>158</v>
      </c>
      <c r="G139" s="218" t="s">
        <v>154</v>
      </c>
      <c r="H139" s="219">
        <v>94</v>
      </c>
      <c r="I139" s="220"/>
      <c r="J139" s="221">
        <f>ROUND(I139*H139,2)</f>
        <v>0</v>
      </c>
      <c r="K139" s="217" t="s">
        <v>1</v>
      </c>
      <c r="L139" s="41"/>
      <c r="M139" s="222" t="s">
        <v>1</v>
      </c>
      <c r="N139" s="223" t="s">
        <v>38</v>
      </c>
      <c r="O139" s="88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142</v>
      </c>
      <c r="AT139" s="226" t="s">
        <v>138</v>
      </c>
      <c r="AU139" s="226" t="s">
        <v>83</v>
      </c>
      <c r="AY139" s="14" t="s">
        <v>132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81</v>
      </c>
      <c r="BK139" s="227">
        <f>ROUND(I139*H139,2)</f>
        <v>0</v>
      </c>
      <c r="BL139" s="14" t="s">
        <v>142</v>
      </c>
      <c r="BM139" s="226" t="s">
        <v>159</v>
      </c>
    </row>
    <row r="140" s="12" customFormat="1" ht="22.8" customHeight="1">
      <c r="A140" s="12"/>
      <c r="B140" s="199"/>
      <c r="C140" s="200"/>
      <c r="D140" s="201" t="s">
        <v>72</v>
      </c>
      <c r="E140" s="213" t="s">
        <v>160</v>
      </c>
      <c r="F140" s="213" t="s">
        <v>161</v>
      </c>
      <c r="G140" s="200"/>
      <c r="H140" s="200"/>
      <c r="I140" s="203"/>
      <c r="J140" s="214">
        <f>BK140</f>
        <v>0</v>
      </c>
      <c r="K140" s="200"/>
      <c r="L140" s="205"/>
      <c r="M140" s="206"/>
      <c r="N140" s="207"/>
      <c r="O140" s="207"/>
      <c r="P140" s="208">
        <f>SUM(P141:P144)</f>
        <v>0</v>
      </c>
      <c r="Q140" s="207"/>
      <c r="R140" s="208">
        <f>SUM(R141:R144)</f>
        <v>0</v>
      </c>
      <c r="S140" s="207"/>
      <c r="T140" s="209">
        <f>SUM(T141:T144)</f>
        <v>0.064000000000000001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0" t="s">
        <v>81</v>
      </c>
      <c r="AT140" s="211" t="s">
        <v>72</v>
      </c>
      <c r="AU140" s="211" t="s">
        <v>81</v>
      </c>
      <c r="AY140" s="210" t="s">
        <v>132</v>
      </c>
      <c r="BK140" s="212">
        <f>SUM(BK141:BK144)</f>
        <v>0</v>
      </c>
    </row>
    <row r="141" s="2" customFormat="1" ht="37.8" customHeight="1">
      <c r="A141" s="35"/>
      <c r="B141" s="36"/>
      <c r="C141" s="215" t="s">
        <v>162</v>
      </c>
      <c r="D141" s="215" t="s">
        <v>138</v>
      </c>
      <c r="E141" s="216" t="s">
        <v>163</v>
      </c>
      <c r="F141" s="217" t="s">
        <v>164</v>
      </c>
      <c r="G141" s="218" t="s">
        <v>154</v>
      </c>
      <c r="H141" s="219">
        <v>94</v>
      </c>
      <c r="I141" s="220"/>
      <c r="J141" s="221">
        <f>ROUND(I141*H141,2)</f>
        <v>0</v>
      </c>
      <c r="K141" s="217" t="s">
        <v>1</v>
      </c>
      <c r="L141" s="41"/>
      <c r="M141" s="222" t="s">
        <v>1</v>
      </c>
      <c r="N141" s="223" t="s">
        <v>38</v>
      </c>
      <c r="O141" s="88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142</v>
      </c>
      <c r="AT141" s="226" t="s">
        <v>138</v>
      </c>
      <c r="AU141" s="226" t="s">
        <v>83</v>
      </c>
      <c r="AY141" s="14" t="s">
        <v>132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81</v>
      </c>
      <c r="BK141" s="227">
        <f>ROUND(I141*H141,2)</f>
        <v>0</v>
      </c>
      <c r="BL141" s="14" t="s">
        <v>142</v>
      </c>
      <c r="BM141" s="226" t="s">
        <v>165</v>
      </c>
    </row>
    <row r="142" s="2" customFormat="1" ht="55.5" customHeight="1">
      <c r="A142" s="35"/>
      <c r="B142" s="36"/>
      <c r="C142" s="215" t="s">
        <v>166</v>
      </c>
      <c r="D142" s="215" t="s">
        <v>138</v>
      </c>
      <c r="E142" s="216" t="s">
        <v>167</v>
      </c>
      <c r="F142" s="217" t="s">
        <v>168</v>
      </c>
      <c r="G142" s="218" t="s">
        <v>148</v>
      </c>
      <c r="H142" s="219">
        <v>32</v>
      </c>
      <c r="I142" s="220"/>
      <c r="J142" s="221">
        <f>ROUND(I142*H142,2)</f>
        <v>0</v>
      </c>
      <c r="K142" s="217" t="s">
        <v>169</v>
      </c>
      <c r="L142" s="41"/>
      <c r="M142" s="222" t="s">
        <v>1</v>
      </c>
      <c r="N142" s="223" t="s">
        <v>38</v>
      </c>
      <c r="O142" s="88"/>
      <c r="P142" s="224">
        <f>O142*H142</f>
        <v>0</v>
      </c>
      <c r="Q142" s="224">
        <v>0</v>
      </c>
      <c r="R142" s="224">
        <f>Q142*H142</f>
        <v>0</v>
      </c>
      <c r="S142" s="224">
        <v>0.002</v>
      </c>
      <c r="T142" s="225">
        <f>S142*H142</f>
        <v>0.064000000000000001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6" t="s">
        <v>142</v>
      </c>
      <c r="AT142" s="226" t="s">
        <v>138</v>
      </c>
      <c r="AU142" s="226" t="s">
        <v>83</v>
      </c>
      <c r="AY142" s="14" t="s">
        <v>132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4" t="s">
        <v>81</v>
      </c>
      <c r="BK142" s="227">
        <f>ROUND(I142*H142,2)</f>
        <v>0</v>
      </c>
      <c r="BL142" s="14" t="s">
        <v>142</v>
      </c>
      <c r="BM142" s="226" t="s">
        <v>170</v>
      </c>
    </row>
    <row r="143" s="2" customFormat="1" ht="37.8" customHeight="1">
      <c r="A143" s="35"/>
      <c r="B143" s="36"/>
      <c r="C143" s="215" t="s">
        <v>171</v>
      </c>
      <c r="D143" s="215" t="s">
        <v>138</v>
      </c>
      <c r="E143" s="216" t="s">
        <v>172</v>
      </c>
      <c r="F143" s="217" t="s">
        <v>173</v>
      </c>
      <c r="G143" s="218" t="s">
        <v>174</v>
      </c>
      <c r="H143" s="219">
        <v>45</v>
      </c>
      <c r="I143" s="220"/>
      <c r="J143" s="221">
        <f>ROUND(I143*H143,2)</f>
        <v>0</v>
      </c>
      <c r="K143" s="217" t="s">
        <v>1</v>
      </c>
      <c r="L143" s="41"/>
      <c r="M143" s="222" t="s">
        <v>1</v>
      </c>
      <c r="N143" s="223" t="s">
        <v>38</v>
      </c>
      <c r="O143" s="88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6" t="s">
        <v>142</v>
      </c>
      <c r="AT143" s="226" t="s">
        <v>138</v>
      </c>
      <c r="AU143" s="226" t="s">
        <v>83</v>
      </c>
      <c r="AY143" s="14" t="s">
        <v>132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4" t="s">
        <v>81</v>
      </c>
      <c r="BK143" s="227">
        <f>ROUND(I143*H143,2)</f>
        <v>0</v>
      </c>
      <c r="BL143" s="14" t="s">
        <v>142</v>
      </c>
      <c r="BM143" s="226" t="s">
        <v>175</v>
      </c>
    </row>
    <row r="144" s="2" customFormat="1" ht="24.15" customHeight="1">
      <c r="A144" s="35"/>
      <c r="B144" s="36"/>
      <c r="C144" s="215" t="s">
        <v>176</v>
      </c>
      <c r="D144" s="215" t="s">
        <v>138</v>
      </c>
      <c r="E144" s="216" t="s">
        <v>177</v>
      </c>
      <c r="F144" s="217" t="s">
        <v>178</v>
      </c>
      <c r="G144" s="218" t="s">
        <v>174</v>
      </c>
      <c r="H144" s="219">
        <v>45</v>
      </c>
      <c r="I144" s="220"/>
      <c r="J144" s="221">
        <f>ROUND(I144*H144,2)</f>
        <v>0</v>
      </c>
      <c r="K144" s="217" t="s">
        <v>1</v>
      </c>
      <c r="L144" s="41"/>
      <c r="M144" s="222" t="s">
        <v>1</v>
      </c>
      <c r="N144" s="223" t="s">
        <v>38</v>
      </c>
      <c r="O144" s="88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142</v>
      </c>
      <c r="AT144" s="226" t="s">
        <v>138</v>
      </c>
      <c r="AU144" s="226" t="s">
        <v>83</v>
      </c>
      <c r="AY144" s="14" t="s">
        <v>132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81</v>
      </c>
      <c r="BK144" s="227">
        <f>ROUND(I144*H144,2)</f>
        <v>0</v>
      </c>
      <c r="BL144" s="14" t="s">
        <v>142</v>
      </c>
      <c r="BM144" s="226" t="s">
        <v>179</v>
      </c>
    </row>
    <row r="145" s="12" customFormat="1" ht="22.8" customHeight="1">
      <c r="A145" s="12"/>
      <c r="B145" s="199"/>
      <c r="C145" s="200"/>
      <c r="D145" s="201" t="s">
        <v>72</v>
      </c>
      <c r="E145" s="213" t="s">
        <v>180</v>
      </c>
      <c r="F145" s="213" t="s">
        <v>181</v>
      </c>
      <c r="G145" s="200"/>
      <c r="H145" s="200"/>
      <c r="I145" s="203"/>
      <c r="J145" s="214">
        <f>BK145</f>
        <v>0</v>
      </c>
      <c r="K145" s="200"/>
      <c r="L145" s="205"/>
      <c r="M145" s="206"/>
      <c r="N145" s="207"/>
      <c r="O145" s="207"/>
      <c r="P145" s="208">
        <f>SUM(P146:P150)</f>
        <v>0</v>
      </c>
      <c r="Q145" s="207"/>
      <c r="R145" s="208">
        <f>SUM(R146:R150)</f>
        <v>0</v>
      </c>
      <c r="S145" s="207"/>
      <c r="T145" s="209">
        <f>SUM(T146:T150)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0" t="s">
        <v>81</v>
      </c>
      <c r="AT145" s="211" t="s">
        <v>72</v>
      </c>
      <c r="AU145" s="211" t="s">
        <v>81</v>
      </c>
      <c r="AY145" s="210" t="s">
        <v>132</v>
      </c>
      <c r="BK145" s="212">
        <f>SUM(BK146:BK150)</f>
        <v>0</v>
      </c>
    </row>
    <row r="146" s="2" customFormat="1" ht="37.8" customHeight="1">
      <c r="A146" s="35"/>
      <c r="B146" s="36"/>
      <c r="C146" s="215" t="s">
        <v>182</v>
      </c>
      <c r="D146" s="215" t="s">
        <v>138</v>
      </c>
      <c r="E146" s="216" t="s">
        <v>183</v>
      </c>
      <c r="F146" s="217" t="s">
        <v>184</v>
      </c>
      <c r="G146" s="218" t="s">
        <v>185</v>
      </c>
      <c r="H146" s="219">
        <v>1.3240000000000001</v>
      </c>
      <c r="I146" s="220"/>
      <c r="J146" s="221">
        <f>ROUND(I146*H146,2)</f>
        <v>0</v>
      </c>
      <c r="K146" s="217" t="s">
        <v>1</v>
      </c>
      <c r="L146" s="41"/>
      <c r="M146" s="222" t="s">
        <v>1</v>
      </c>
      <c r="N146" s="223" t="s">
        <v>38</v>
      </c>
      <c r="O146" s="88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142</v>
      </c>
      <c r="AT146" s="226" t="s">
        <v>138</v>
      </c>
      <c r="AU146" s="226" t="s">
        <v>83</v>
      </c>
      <c r="AY146" s="14" t="s">
        <v>132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81</v>
      </c>
      <c r="BK146" s="227">
        <f>ROUND(I146*H146,2)</f>
        <v>0</v>
      </c>
      <c r="BL146" s="14" t="s">
        <v>142</v>
      </c>
      <c r="BM146" s="226" t="s">
        <v>186</v>
      </c>
    </row>
    <row r="147" s="2" customFormat="1" ht="62.7" customHeight="1">
      <c r="A147" s="35"/>
      <c r="B147" s="36"/>
      <c r="C147" s="215" t="s">
        <v>187</v>
      </c>
      <c r="D147" s="215" t="s">
        <v>138</v>
      </c>
      <c r="E147" s="216" t="s">
        <v>188</v>
      </c>
      <c r="F147" s="217" t="s">
        <v>189</v>
      </c>
      <c r="G147" s="218" t="s">
        <v>185</v>
      </c>
      <c r="H147" s="219">
        <v>1.3240000000000001</v>
      </c>
      <c r="I147" s="220"/>
      <c r="J147" s="221">
        <f>ROUND(I147*H147,2)</f>
        <v>0</v>
      </c>
      <c r="K147" s="217" t="s">
        <v>1</v>
      </c>
      <c r="L147" s="41"/>
      <c r="M147" s="222" t="s">
        <v>1</v>
      </c>
      <c r="N147" s="223" t="s">
        <v>38</v>
      </c>
      <c r="O147" s="88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142</v>
      </c>
      <c r="AT147" s="226" t="s">
        <v>138</v>
      </c>
      <c r="AU147" s="226" t="s">
        <v>83</v>
      </c>
      <c r="AY147" s="14" t="s">
        <v>132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81</v>
      </c>
      <c r="BK147" s="227">
        <f>ROUND(I147*H147,2)</f>
        <v>0</v>
      </c>
      <c r="BL147" s="14" t="s">
        <v>142</v>
      </c>
      <c r="BM147" s="226" t="s">
        <v>190</v>
      </c>
    </row>
    <row r="148" s="2" customFormat="1" ht="33" customHeight="1">
      <c r="A148" s="35"/>
      <c r="B148" s="36"/>
      <c r="C148" s="215" t="s">
        <v>191</v>
      </c>
      <c r="D148" s="215" t="s">
        <v>138</v>
      </c>
      <c r="E148" s="216" t="s">
        <v>192</v>
      </c>
      <c r="F148" s="217" t="s">
        <v>193</v>
      </c>
      <c r="G148" s="218" t="s">
        <v>185</v>
      </c>
      <c r="H148" s="219">
        <v>1.3240000000000001</v>
      </c>
      <c r="I148" s="220"/>
      <c r="J148" s="221">
        <f>ROUND(I148*H148,2)</f>
        <v>0</v>
      </c>
      <c r="K148" s="217" t="s">
        <v>1</v>
      </c>
      <c r="L148" s="41"/>
      <c r="M148" s="222" t="s">
        <v>1</v>
      </c>
      <c r="N148" s="223" t="s">
        <v>38</v>
      </c>
      <c r="O148" s="88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6" t="s">
        <v>142</v>
      </c>
      <c r="AT148" s="226" t="s">
        <v>138</v>
      </c>
      <c r="AU148" s="226" t="s">
        <v>83</v>
      </c>
      <c r="AY148" s="14" t="s">
        <v>132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4" t="s">
        <v>81</v>
      </c>
      <c r="BK148" s="227">
        <f>ROUND(I148*H148,2)</f>
        <v>0</v>
      </c>
      <c r="BL148" s="14" t="s">
        <v>142</v>
      </c>
      <c r="BM148" s="226" t="s">
        <v>194</v>
      </c>
    </row>
    <row r="149" s="2" customFormat="1" ht="44.25" customHeight="1">
      <c r="A149" s="35"/>
      <c r="B149" s="36"/>
      <c r="C149" s="215" t="s">
        <v>195</v>
      </c>
      <c r="D149" s="215" t="s">
        <v>138</v>
      </c>
      <c r="E149" s="216" t="s">
        <v>196</v>
      </c>
      <c r="F149" s="217" t="s">
        <v>197</v>
      </c>
      <c r="G149" s="218" t="s">
        <v>198</v>
      </c>
      <c r="H149" s="219">
        <v>38</v>
      </c>
      <c r="I149" s="220"/>
      <c r="J149" s="221">
        <f>ROUND(I149*H149,2)</f>
        <v>0</v>
      </c>
      <c r="K149" s="217" t="s">
        <v>1</v>
      </c>
      <c r="L149" s="41"/>
      <c r="M149" s="222" t="s">
        <v>1</v>
      </c>
      <c r="N149" s="223" t="s">
        <v>38</v>
      </c>
      <c r="O149" s="88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6" t="s">
        <v>142</v>
      </c>
      <c r="AT149" s="226" t="s">
        <v>138</v>
      </c>
      <c r="AU149" s="226" t="s">
        <v>83</v>
      </c>
      <c r="AY149" s="14" t="s">
        <v>132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4" t="s">
        <v>81</v>
      </c>
      <c r="BK149" s="227">
        <f>ROUND(I149*H149,2)</f>
        <v>0</v>
      </c>
      <c r="BL149" s="14" t="s">
        <v>142</v>
      </c>
      <c r="BM149" s="226" t="s">
        <v>199</v>
      </c>
    </row>
    <row r="150" s="2" customFormat="1" ht="44.25" customHeight="1">
      <c r="A150" s="35"/>
      <c r="B150" s="36"/>
      <c r="C150" s="215" t="s">
        <v>200</v>
      </c>
      <c r="D150" s="215" t="s">
        <v>138</v>
      </c>
      <c r="E150" s="216" t="s">
        <v>201</v>
      </c>
      <c r="F150" s="217" t="s">
        <v>202</v>
      </c>
      <c r="G150" s="218" t="s">
        <v>185</v>
      </c>
      <c r="H150" s="219">
        <v>1.8999999999999999</v>
      </c>
      <c r="I150" s="220"/>
      <c r="J150" s="221">
        <f>ROUND(I150*H150,2)</f>
        <v>0</v>
      </c>
      <c r="K150" s="217" t="s">
        <v>1</v>
      </c>
      <c r="L150" s="41"/>
      <c r="M150" s="222" t="s">
        <v>1</v>
      </c>
      <c r="N150" s="223" t="s">
        <v>38</v>
      </c>
      <c r="O150" s="88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142</v>
      </c>
      <c r="AT150" s="226" t="s">
        <v>138</v>
      </c>
      <c r="AU150" s="226" t="s">
        <v>83</v>
      </c>
      <c r="AY150" s="14" t="s">
        <v>132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81</v>
      </c>
      <c r="BK150" s="227">
        <f>ROUND(I150*H150,2)</f>
        <v>0</v>
      </c>
      <c r="BL150" s="14" t="s">
        <v>142</v>
      </c>
      <c r="BM150" s="226" t="s">
        <v>203</v>
      </c>
    </row>
    <row r="151" s="12" customFormat="1" ht="22.8" customHeight="1">
      <c r="A151" s="12"/>
      <c r="B151" s="199"/>
      <c r="C151" s="200"/>
      <c r="D151" s="201" t="s">
        <v>72</v>
      </c>
      <c r="E151" s="213" t="s">
        <v>204</v>
      </c>
      <c r="F151" s="213" t="s">
        <v>205</v>
      </c>
      <c r="G151" s="200"/>
      <c r="H151" s="200"/>
      <c r="I151" s="203"/>
      <c r="J151" s="214">
        <f>BK151</f>
        <v>0</v>
      </c>
      <c r="K151" s="200"/>
      <c r="L151" s="205"/>
      <c r="M151" s="206"/>
      <c r="N151" s="207"/>
      <c r="O151" s="207"/>
      <c r="P151" s="208">
        <f>P152</f>
        <v>0</v>
      </c>
      <c r="Q151" s="207"/>
      <c r="R151" s="208">
        <f>R152</f>
        <v>0</v>
      </c>
      <c r="S151" s="207"/>
      <c r="T151" s="209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0" t="s">
        <v>81</v>
      </c>
      <c r="AT151" s="211" t="s">
        <v>72</v>
      </c>
      <c r="AU151" s="211" t="s">
        <v>81</v>
      </c>
      <c r="AY151" s="210" t="s">
        <v>132</v>
      </c>
      <c r="BK151" s="212">
        <f>BK152</f>
        <v>0</v>
      </c>
    </row>
    <row r="152" s="2" customFormat="1" ht="55.5" customHeight="1">
      <c r="A152" s="35"/>
      <c r="B152" s="36"/>
      <c r="C152" s="215" t="s">
        <v>206</v>
      </c>
      <c r="D152" s="215" t="s">
        <v>138</v>
      </c>
      <c r="E152" s="216" t="s">
        <v>207</v>
      </c>
      <c r="F152" s="217" t="s">
        <v>208</v>
      </c>
      <c r="G152" s="218" t="s">
        <v>185</v>
      </c>
      <c r="H152" s="219">
        <v>3.2000000000000002</v>
      </c>
      <c r="I152" s="220"/>
      <c r="J152" s="221">
        <f>ROUND(I152*H152,2)</f>
        <v>0</v>
      </c>
      <c r="K152" s="217" t="s">
        <v>1</v>
      </c>
      <c r="L152" s="41"/>
      <c r="M152" s="222" t="s">
        <v>1</v>
      </c>
      <c r="N152" s="223" t="s">
        <v>38</v>
      </c>
      <c r="O152" s="88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6" t="s">
        <v>142</v>
      </c>
      <c r="AT152" s="226" t="s">
        <v>138</v>
      </c>
      <c r="AU152" s="226" t="s">
        <v>83</v>
      </c>
      <c r="AY152" s="14" t="s">
        <v>132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4" t="s">
        <v>81</v>
      </c>
      <c r="BK152" s="227">
        <f>ROUND(I152*H152,2)</f>
        <v>0</v>
      </c>
      <c r="BL152" s="14" t="s">
        <v>142</v>
      </c>
      <c r="BM152" s="226" t="s">
        <v>209</v>
      </c>
    </row>
    <row r="153" s="12" customFormat="1" ht="25.92" customHeight="1">
      <c r="A153" s="12"/>
      <c r="B153" s="199"/>
      <c r="C153" s="200"/>
      <c r="D153" s="201" t="s">
        <v>72</v>
      </c>
      <c r="E153" s="202" t="s">
        <v>210</v>
      </c>
      <c r="F153" s="202" t="s">
        <v>211</v>
      </c>
      <c r="G153" s="200"/>
      <c r="H153" s="200"/>
      <c r="I153" s="203"/>
      <c r="J153" s="204">
        <f>BK153</f>
        <v>0</v>
      </c>
      <c r="K153" s="200"/>
      <c r="L153" s="205"/>
      <c r="M153" s="206"/>
      <c r="N153" s="207"/>
      <c r="O153" s="207"/>
      <c r="P153" s="208">
        <f>P154+P180</f>
        <v>0</v>
      </c>
      <c r="Q153" s="207"/>
      <c r="R153" s="208">
        <f>R154+R180</f>
        <v>0.47925000000000001</v>
      </c>
      <c r="S153" s="207"/>
      <c r="T153" s="209">
        <f>T154+T180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0" t="s">
        <v>83</v>
      </c>
      <c r="AT153" s="211" t="s">
        <v>72</v>
      </c>
      <c r="AU153" s="211" t="s">
        <v>73</v>
      </c>
      <c r="AY153" s="210" t="s">
        <v>132</v>
      </c>
      <c r="BK153" s="212">
        <f>BK154+BK180</f>
        <v>0</v>
      </c>
    </row>
    <row r="154" s="12" customFormat="1" ht="22.8" customHeight="1">
      <c r="A154" s="12"/>
      <c r="B154" s="199"/>
      <c r="C154" s="200"/>
      <c r="D154" s="201" t="s">
        <v>72</v>
      </c>
      <c r="E154" s="213" t="s">
        <v>212</v>
      </c>
      <c r="F154" s="213" t="s">
        <v>213</v>
      </c>
      <c r="G154" s="200"/>
      <c r="H154" s="200"/>
      <c r="I154" s="203"/>
      <c r="J154" s="214">
        <f>BK154</f>
        <v>0</v>
      </c>
      <c r="K154" s="200"/>
      <c r="L154" s="205"/>
      <c r="M154" s="206"/>
      <c r="N154" s="207"/>
      <c r="O154" s="207"/>
      <c r="P154" s="208">
        <f>SUM(P155:P179)</f>
        <v>0</v>
      </c>
      <c r="Q154" s="207"/>
      <c r="R154" s="208">
        <f>SUM(R155:R179)</f>
        <v>0.45924999999999999</v>
      </c>
      <c r="S154" s="207"/>
      <c r="T154" s="209">
        <f>SUM(T155:T179)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0" t="s">
        <v>83</v>
      </c>
      <c r="AT154" s="211" t="s">
        <v>72</v>
      </c>
      <c r="AU154" s="211" t="s">
        <v>81</v>
      </c>
      <c r="AY154" s="210" t="s">
        <v>132</v>
      </c>
      <c r="BK154" s="212">
        <f>SUM(BK155:BK179)</f>
        <v>0</v>
      </c>
    </row>
    <row r="155" s="2" customFormat="1" ht="16.5" customHeight="1">
      <c r="A155" s="35"/>
      <c r="B155" s="36"/>
      <c r="C155" s="228" t="s">
        <v>214</v>
      </c>
      <c r="D155" s="228" t="s">
        <v>145</v>
      </c>
      <c r="E155" s="229" t="s">
        <v>215</v>
      </c>
      <c r="F155" s="230" t="s">
        <v>216</v>
      </c>
      <c r="G155" s="231" t="s">
        <v>174</v>
      </c>
      <c r="H155" s="232">
        <v>80</v>
      </c>
      <c r="I155" s="233"/>
      <c r="J155" s="234">
        <f>ROUND(I155*H155,2)</f>
        <v>0</v>
      </c>
      <c r="K155" s="230" t="s">
        <v>169</v>
      </c>
      <c r="L155" s="235"/>
      <c r="M155" s="236" t="s">
        <v>1</v>
      </c>
      <c r="N155" s="237" t="s">
        <v>38</v>
      </c>
      <c r="O155" s="88"/>
      <c r="P155" s="224">
        <f>O155*H155</f>
        <v>0</v>
      </c>
      <c r="Q155" s="224">
        <v>0.00021000000000000001</v>
      </c>
      <c r="R155" s="224">
        <f>Q155*H155</f>
        <v>0.016800000000000002</v>
      </c>
      <c r="S155" s="224">
        <v>0</v>
      </c>
      <c r="T155" s="22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6" t="s">
        <v>217</v>
      </c>
      <c r="AT155" s="226" t="s">
        <v>145</v>
      </c>
      <c r="AU155" s="226" t="s">
        <v>83</v>
      </c>
      <c r="AY155" s="14" t="s">
        <v>132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4" t="s">
        <v>81</v>
      </c>
      <c r="BK155" s="227">
        <f>ROUND(I155*H155,2)</f>
        <v>0</v>
      </c>
      <c r="BL155" s="14" t="s">
        <v>218</v>
      </c>
      <c r="BM155" s="226" t="s">
        <v>219</v>
      </c>
    </row>
    <row r="156" s="2" customFormat="1" ht="33" customHeight="1">
      <c r="A156" s="35"/>
      <c r="B156" s="36"/>
      <c r="C156" s="228" t="s">
        <v>220</v>
      </c>
      <c r="D156" s="228" t="s">
        <v>145</v>
      </c>
      <c r="E156" s="229" t="s">
        <v>221</v>
      </c>
      <c r="F156" s="230" t="s">
        <v>222</v>
      </c>
      <c r="G156" s="231" t="s">
        <v>148</v>
      </c>
      <c r="H156" s="232">
        <v>2</v>
      </c>
      <c r="I156" s="233"/>
      <c r="J156" s="234">
        <f>ROUND(I156*H156,2)</f>
        <v>0</v>
      </c>
      <c r="K156" s="230" t="s">
        <v>1</v>
      </c>
      <c r="L156" s="235"/>
      <c r="M156" s="236" t="s">
        <v>1</v>
      </c>
      <c r="N156" s="237" t="s">
        <v>38</v>
      </c>
      <c r="O156" s="88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6" t="s">
        <v>217</v>
      </c>
      <c r="AT156" s="226" t="s">
        <v>145</v>
      </c>
      <c r="AU156" s="226" t="s">
        <v>83</v>
      </c>
      <c r="AY156" s="14" t="s">
        <v>132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4" t="s">
        <v>81</v>
      </c>
      <c r="BK156" s="227">
        <f>ROUND(I156*H156,2)</f>
        <v>0</v>
      </c>
      <c r="BL156" s="14" t="s">
        <v>218</v>
      </c>
      <c r="BM156" s="226" t="s">
        <v>223</v>
      </c>
    </row>
    <row r="157" s="2" customFormat="1" ht="21.75" customHeight="1">
      <c r="A157" s="35"/>
      <c r="B157" s="36"/>
      <c r="C157" s="228" t="s">
        <v>224</v>
      </c>
      <c r="D157" s="228" t="s">
        <v>145</v>
      </c>
      <c r="E157" s="229" t="s">
        <v>225</v>
      </c>
      <c r="F157" s="230" t="s">
        <v>226</v>
      </c>
      <c r="G157" s="231" t="s">
        <v>148</v>
      </c>
      <c r="H157" s="232">
        <v>9</v>
      </c>
      <c r="I157" s="233"/>
      <c r="J157" s="234">
        <f>ROUND(I157*H157,2)</f>
        <v>0</v>
      </c>
      <c r="K157" s="230" t="s">
        <v>1</v>
      </c>
      <c r="L157" s="235"/>
      <c r="M157" s="236" t="s">
        <v>1</v>
      </c>
      <c r="N157" s="237" t="s">
        <v>38</v>
      </c>
      <c r="O157" s="88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6" t="s">
        <v>217</v>
      </c>
      <c r="AT157" s="226" t="s">
        <v>145</v>
      </c>
      <c r="AU157" s="226" t="s">
        <v>83</v>
      </c>
      <c r="AY157" s="14" t="s">
        <v>132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4" t="s">
        <v>81</v>
      </c>
      <c r="BK157" s="227">
        <f>ROUND(I157*H157,2)</f>
        <v>0</v>
      </c>
      <c r="BL157" s="14" t="s">
        <v>218</v>
      </c>
      <c r="BM157" s="226" t="s">
        <v>227</v>
      </c>
    </row>
    <row r="158" s="2" customFormat="1" ht="16.5" customHeight="1">
      <c r="A158" s="35"/>
      <c r="B158" s="36"/>
      <c r="C158" s="215" t="s">
        <v>228</v>
      </c>
      <c r="D158" s="215" t="s">
        <v>138</v>
      </c>
      <c r="E158" s="216" t="s">
        <v>229</v>
      </c>
      <c r="F158" s="217" t="s">
        <v>230</v>
      </c>
      <c r="G158" s="218" t="s">
        <v>174</v>
      </c>
      <c r="H158" s="219">
        <v>80</v>
      </c>
      <c r="I158" s="220"/>
      <c r="J158" s="221">
        <f>ROUND(I158*H158,2)</f>
        <v>0</v>
      </c>
      <c r="K158" s="217" t="s">
        <v>169</v>
      </c>
      <c r="L158" s="41"/>
      <c r="M158" s="222" t="s">
        <v>1</v>
      </c>
      <c r="N158" s="223" t="s">
        <v>38</v>
      </c>
      <c r="O158" s="88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6" t="s">
        <v>218</v>
      </c>
      <c r="AT158" s="226" t="s">
        <v>138</v>
      </c>
      <c r="AU158" s="226" t="s">
        <v>83</v>
      </c>
      <c r="AY158" s="14" t="s">
        <v>132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4" t="s">
        <v>81</v>
      </c>
      <c r="BK158" s="227">
        <f>ROUND(I158*H158,2)</f>
        <v>0</v>
      </c>
      <c r="BL158" s="14" t="s">
        <v>218</v>
      </c>
      <c r="BM158" s="226" t="s">
        <v>231</v>
      </c>
    </row>
    <row r="159" s="2" customFormat="1" ht="16.5" customHeight="1">
      <c r="A159" s="35"/>
      <c r="B159" s="36"/>
      <c r="C159" s="215" t="s">
        <v>232</v>
      </c>
      <c r="D159" s="215" t="s">
        <v>138</v>
      </c>
      <c r="E159" s="216" t="s">
        <v>233</v>
      </c>
      <c r="F159" s="217" t="s">
        <v>230</v>
      </c>
      <c r="G159" s="218" t="s">
        <v>174</v>
      </c>
      <c r="H159" s="219">
        <v>400</v>
      </c>
      <c r="I159" s="220"/>
      <c r="J159" s="221">
        <f>ROUND(I159*H159,2)</f>
        <v>0</v>
      </c>
      <c r="K159" s="217" t="s">
        <v>1</v>
      </c>
      <c r="L159" s="41"/>
      <c r="M159" s="222" t="s">
        <v>1</v>
      </c>
      <c r="N159" s="223" t="s">
        <v>38</v>
      </c>
      <c r="O159" s="88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6" t="s">
        <v>218</v>
      </c>
      <c r="AT159" s="226" t="s">
        <v>138</v>
      </c>
      <c r="AU159" s="226" t="s">
        <v>83</v>
      </c>
      <c r="AY159" s="14" t="s">
        <v>132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4" t="s">
        <v>81</v>
      </c>
      <c r="BK159" s="227">
        <f>ROUND(I159*H159,2)</f>
        <v>0</v>
      </c>
      <c r="BL159" s="14" t="s">
        <v>218</v>
      </c>
      <c r="BM159" s="226" t="s">
        <v>234</v>
      </c>
    </row>
    <row r="160" s="2" customFormat="1" ht="16.5" customHeight="1">
      <c r="A160" s="35"/>
      <c r="B160" s="36"/>
      <c r="C160" s="228" t="s">
        <v>135</v>
      </c>
      <c r="D160" s="228" t="s">
        <v>145</v>
      </c>
      <c r="E160" s="229" t="s">
        <v>235</v>
      </c>
      <c r="F160" s="230" t="s">
        <v>236</v>
      </c>
      <c r="G160" s="231" t="s">
        <v>174</v>
      </c>
      <c r="H160" s="232">
        <v>400</v>
      </c>
      <c r="I160" s="233"/>
      <c r="J160" s="234">
        <f>ROUND(I160*H160,2)</f>
        <v>0</v>
      </c>
      <c r="K160" s="230" t="s">
        <v>169</v>
      </c>
      <c r="L160" s="235"/>
      <c r="M160" s="236" t="s">
        <v>1</v>
      </c>
      <c r="N160" s="237" t="s">
        <v>38</v>
      </c>
      <c r="O160" s="88"/>
      <c r="P160" s="224">
        <f>O160*H160</f>
        <v>0</v>
      </c>
      <c r="Q160" s="224">
        <v>0.00012999999999999999</v>
      </c>
      <c r="R160" s="224">
        <f>Q160*H160</f>
        <v>0.051999999999999998</v>
      </c>
      <c r="S160" s="224">
        <v>0</v>
      </c>
      <c r="T160" s="22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6" t="s">
        <v>217</v>
      </c>
      <c r="AT160" s="226" t="s">
        <v>145</v>
      </c>
      <c r="AU160" s="226" t="s">
        <v>83</v>
      </c>
      <c r="AY160" s="14" t="s">
        <v>132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4" t="s">
        <v>81</v>
      </c>
      <c r="BK160" s="227">
        <f>ROUND(I160*H160,2)</f>
        <v>0</v>
      </c>
      <c r="BL160" s="14" t="s">
        <v>218</v>
      </c>
      <c r="BM160" s="226" t="s">
        <v>237</v>
      </c>
    </row>
    <row r="161" s="2" customFormat="1" ht="21.75" customHeight="1">
      <c r="A161" s="35"/>
      <c r="B161" s="36"/>
      <c r="C161" s="215" t="s">
        <v>238</v>
      </c>
      <c r="D161" s="215" t="s">
        <v>138</v>
      </c>
      <c r="E161" s="216" t="s">
        <v>239</v>
      </c>
      <c r="F161" s="217" t="s">
        <v>240</v>
      </c>
      <c r="G161" s="218" t="s">
        <v>148</v>
      </c>
      <c r="H161" s="219">
        <v>15</v>
      </c>
      <c r="I161" s="220"/>
      <c r="J161" s="221">
        <f>ROUND(I161*H161,2)</f>
        <v>0</v>
      </c>
      <c r="K161" s="217" t="s">
        <v>1</v>
      </c>
      <c r="L161" s="41"/>
      <c r="M161" s="222" t="s">
        <v>1</v>
      </c>
      <c r="N161" s="223" t="s">
        <v>38</v>
      </c>
      <c r="O161" s="88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6" t="s">
        <v>218</v>
      </c>
      <c r="AT161" s="226" t="s">
        <v>138</v>
      </c>
      <c r="AU161" s="226" t="s">
        <v>83</v>
      </c>
      <c r="AY161" s="14" t="s">
        <v>132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4" t="s">
        <v>81</v>
      </c>
      <c r="BK161" s="227">
        <f>ROUND(I161*H161,2)</f>
        <v>0</v>
      </c>
      <c r="BL161" s="14" t="s">
        <v>218</v>
      </c>
      <c r="BM161" s="226" t="s">
        <v>241</v>
      </c>
    </row>
    <row r="162" s="2" customFormat="1" ht="16.5" customHeight="1">
      <c r="A162" s="35"/>
      <c r="B162" s="36"/>
      <c r="C162" s="228" t="s">
        <v>242</v>
      </c>
      <c r="D162" s="228" t="s">
        <v>145</v>
      </c>
      <c r="E162" s="229" t="s">
        <v>243</v>
      </c>
      <c r="F162" s="230" t="s">
        <v>244</v>
      </c>
      <c r="G162" s="231" t="s">
        <v>148</v>
      </c>
      <c r="H162" s="232">
        <v>100</v>
      </c>
      <c r="I162" s="233"/>
      <c r="J162" s="234">
        <f>ROUND(I162*H162,2)</f>
        <v>0</v>
      </c>
      <c r="K162" s="230" t="s">
        <v>1</v>
      </c>
      <c r="L162" s="235"/>
      <c r="M162" s="236" t="s">
        <v>1</v>
      </c>
      <c r="N162" s="237" t="s">
        <v>38</v>
      </c>
      <c r="O162" s="88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6" t="s">
        <v>217</v>
      </c>
      <c r="AT162" s="226" t="s">
        <v>145</v>
      </c>
      <c r="AU162" s="226" t="s">
        <v>83</v>
      </c>
      <c r="AY162" s="14" t="s">
        <v>132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4" t="s">
        <v>81</v>
      </c>
      <c r="BK162" s="227">
        <f>ROUND(I162*H162,2)</f>
        <v>0</v>
      </c>
      <c r="BL162" s="14" t="s">
        <v>218</v>
      </c>
      <c r="BM162" s="226" t="s">
        <v>245</v>
      </c>
    </row>
    <row r="163" s="2" customFormat="1" ht="24.15" customHeight="1">
      <c r="A163" s="35"/>
      <c r="B163" s="36"/>
      <c r="C163" s="228" t="s">
        <v>246</v>
      </c>
      <c r="D163" s="228" t="s">
        <v>145</v>
      </c>
      <c r="E163" s="229" t="s">
        <v>247</v>
      </c>
      <c r="F163" s="230" t="s">
        <v>248</v>
      </c>
      <c r="G163" s="231" t="s">
        <v>148</v>
      </c>
      <c r="H163" s="232">
        <v>15</v>
      </c>
      <c r="I163" s="233"/>
      <c r="J163" s="234">
        <f>ROUND(I163*H163,2)</f>
        <v>0</v>
      </c>
      <c r="K163" s="230" t="s">
        <v>1</v>
      </c>
      <c r="L163" s="235"/>
      <c r="M163" s="236" t="s">
        <v>1</v>
      </c>
      <c r="N163" s="237" t="s">
        <v>38</v>
      </c>
      <c r="O163" s="88"/>
      <c r="P163" s="224">
        <f>O163*H163</f>
        <v>0</v>
      </c>
      <c r="Q163" s="224">
        <v>0.00067000000000000002</v>
      </c>
      <c r="R163" s="224">
        <f>Q163*H163</f>
        <v>0.01005</v>
      </c>
      <c r="S163" s="224">
        <v>0</v>
      </c>
      <c r="T163" s="22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6" t="s">
        <v>217</v>
      </c>
      <c r="AT163" s="226" t="s">
        <v>145</v>
      </c>
      <c r="AU163" s="226" t="s">
        <v>83</v>
      </c>
      <c r="AY163" s="14" t="s">
        <v>132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4" t="s">
        <v>81</v>
      </c>
      <c r="BK163" s="227">
        <f>ROUND(I163*H163,2)</f>
        <v>0</v>
      </c>
      <c r="BL163" s="14" t="s">
        <v>218</v>
      </c>
      <c r="BM163" s="226" t="s">
        <v>249</v>
      </c>
    </row>
    <row r="164" s="2" customFormat="1" ht="21.75" customHeight="1">
      <c r="A164" s="35"/>
      <c r="B164" s="36"/>
      <c r="C164" s="215" t="s">
        <v>250</v>
      </c>
      <c r="D164" s="215" t="s">
        <v>138</v>
      </c>
      <c r="E164" s="216" t="s">
        <v>251</v>
      </c>
      <c r="F164" s="217" t="s">
        <v>252</v>
      </c>
      <c r="G164" s="218" t="s">
        <v>174</v>
      </c>
      <c r="H164" s="219">
        <v>150</v>
      </c>
      <c r="I164" s="220"/>
      <c r="J164" s="221">
        <f>ROUND(I164*H164,2)</f>
        <v>0</v>
      </c>
      <c r="K164" s="217" t="s">
        <v>169</v>
      </c>
      <c r="L164" s="41"/>
      <c r="M164" s="222" t="s">
        <v>1</v>
      </c>
      <c r="N164" s="223" t="s">
        <v>38</v>
      </c>
      <c r="O164" s="88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6" t="s">
        <v>218</v>
      </c>
      <c r="AT164" s="226" t="s">
        <v>138</v>
      </c>
      <c r="AU164" s="226" t="s">
        <v>83</v>
      </c>
      <c r="AY164" s="14" t="s">
        <v>132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4" t="s">
        <v>81</v>
      </c>
      <c r="BK164" s="227">
        <f>ROUND(I164*H164,2)</f>
        <v>0</v>
      </c>
      <c r="BL164" s="14" t="s">
        <v>218</v>
      </c>
      <c r="BM164" s="226" t="s">
        <v>253</v>
      </c>
    </row>
    <row r="165" s="2" customFormat="1" ht="24.15" customHeight="1">
      <c r="A165" s="35"/>
      <c r="B165" s="36"/>
      <c r="C165" s="215" t="s">
        <v>81</v>
      </c>
      <c r="D165" s="215" t="s">
        <v>138</v>
      </c>
      <c r="E165" s="216" t="s">
        <v>254</v>
      </c>
      <c r="F165" s="217" t="s">
        <v>255</v>
      </c>
      <c r="G165" s="218" t="s">
        <v>174</v>
      </c>
      <c r="H165" s="219">
        <v>4000</v>
      </c>
      <c r="I165" s="220"/>
      <c r="J165" s="221">
        <f>ROUND(I165*H165,2)</f>
        <v>0</v>
      </c>
      <c r="K165" s="217" t="s">
        <v>169</v>
      </c>
      <c r="L165" s="41"/>
      <c r="M165" s="222" t="s">
        <v>1</v>
      </c>
      <c r="N165" s="223" t="s">
        <v>38</v>
      </c>
      <c r="O165" s="88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6" t="s">
        <v>218</v>
      </c>
      <c r="AT165" s="226" t="s">
        <v>138</v>
      </c>
      <c r="AU165" s="226" t="s">
        <v>83</v>
      </c>
      <c r="AY165" s="14" t="s">
        <v>132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4" t="s">
        <v>81</v>
      </c>
      <c r="BK165" s="227">
        <f>ROUND(I165*H165,2)</f>
        <v>0</v>
      </c>
      <c r="BL165" s="14" t="s">
        <v>218</v>
      </c>
      <c r="BM165" s="226" t="s">
        <v>256</v>
      </c>
    </row>
    <row r="166" s="2" customFormat="1" ht="24.15" customHeight="1">
      <c r="A166" s="35"/>
      <c r="B166" s="36"/>
      <c r="C166" s="228" t="s">
        <v>257</v>
      </c>
      <c r="D166" s="228" t="s">
        <v>145</v>
      </c>
      <c r="E166" s="229" t="s">
        <v>258</v>
      </c>
      <c r="F166" s="230" t="s">
        <v>259</v>
      </c>
      <c r="G166" s="231" t="s">
        <v>260</v>
      </c>
      <c r="H166" s="232">
        <v>15</v>
      </c>
      <c r="I166" s="233"/>
      <c r="J166" s="234">
        <f>ROUND(I166*H166,2)</f>
        <v>0</v>
      </c>
      <c r="K166" s="230" t="s">
        <v>169</v>
      </c>
      <c r="L166" s="235"/>
      <c r="M166" s="236" t="s">
        <v>1</v>
      </c>
      <c r="N166" s="237" t="s">
        <v>38</v>
      </c>
      <c r="O166" s="88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6" t="s">
        <v>217</v>
      </c>
      <c r="AT166" s="226" t="s">
        <v>145</v>
      </c>
      <c r="AU166" s="226" t="s">
        <v>83</v>
      </c>
      <c r="AY166" s="14" t="s">
        <v>132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4" t="s">
        <v>81</v>
      </c>
      <c r="BK166" s="227">
        <f>ROUND(I166*H166,2)</f>
        <v>0</v>
      </c>
      <c r="BL166" s="14" t="s">
        <v>218</v>
      </c>
      <c r="BM166" s="226" t="s">
        <v>261</v>
      </c>
    </row>
    <row r="167" s="2" customFormat="1" ht="16.5" customHeight="1">
      <c r="A167" s="35"/>
      <c r="B167" s="36"/>
      <c r="C167" s="228" t="s">
        <v>262</v>
      </c>
      <c r="D167" s="228" t="s">
        <v>145</v>
      </c>
      <c r="E167" s="229" t="s">
        <v>263</v>
      </c>
      <c r="F167" s="230" t="s">
        <v>264</v>
      </c>
      <c r="G167" s="231" t="s">
        <v>174</v>
      </c>
      <c r="H167" s="232">
        <v>150</v>
      </c>
      <c r="I167" s="233"/>
      <c r="J167" s="234">
        <f>ROUND(I167*H167,2)</f>
        <v>0</v>
      </c>
      <c r="K167" s="230" t="s">
        <v>1</v>
      </c>
      <c r="L167" s="235"/>
      <c r="M167" s="236" t="s">
        <v>1</v>
      </c>
      <c r="N167" s="237" t="s">
        <v>38</v>
      </c>
      <c r="O167" s="88"/>
      <c r="P167" s="224">
        <f>O167*H167</f>
        <v>0</v>
      </c>
      <c r="Q167" s="224">
        <v>0.00088999999999999995</v>
      </c>
      <c r="R167" s="224">
        <f>Q167*H167</f>
        <v>0.13349999999999998</v>
      </c>
      <c r="S167" s="224">
        <v>0</v>
      </c>
      <c r="T167" s="22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6" t="s">
        <v>217</v>
      </c>
      <c r="AT167" s="226" t="s">
        <v>145</v>
      </c>
      <c r="AU167" s="226" t="s">
        <v>83</v>
      </c>
      <c r="AY167" s="14" t="s">
        <v>132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4" t="s">
        <v>81</v>
      </c>
      <c r="BK167" s="227">
        <f>ROUND(I167*H167,2)</f>
        <v>0</v>
      </c>
      <c r="BL167" s="14" t="s">
        <v>218</v>
      </c>
      <c r="BM167" s="226" t="s">
        <v>265</v>
      </c>
    </row>
    <row r="168" s="2" customFormat="1" ht="21.75" customHeight="1">
      <c r="A168" s="35"/>
      <c r="B168" s="36"/>
      <c r="C168" s="228" t="s">
        <v>83</v>
      </c>
      <c r="D168" s="228" t="s">
        <v>145</v>
      </c>
      <c r="E168" s="229" t="s">
        <v>266</v>
      </c>
      <c r="F168" s="230" t="s">
        <v>267</v>
      </c>
      <c r="G168" s="231" t="s">
        <v>174</v>
      </c>
      <c r="H168" s="232">
        <v>4000</v>
      </c>
      <c r="I168" s="233"/>
      <c r="J168" s="234">
        <f>ROUND(I168*H168,2)</f>
        <v>0</v>
      </c>
      <c r="K168" s="230" t="s">
        <v>169</v>
      </c>
      <c r="L168" s="235"/>
      <c r="M168" s="236" t="s">
        <v>1</v>
      </c>
      <c r="N168" s="237" t="s">
        <v>38</v>
      </c>
      <c r="O168" s="88"/>
      <c r="P168" s="224">
        <f>O168*H168</f>
        <v>0</v>
      </c>
      <c r="Q168" s="224">
        <v>6.0000000000000002E-05</v>
      </c>
      <c r="R168" s="224">
        <f>Q168*H168</f>
        <v>0.24000000000000002</v>
      </c>
      <c r="S168" s="224">
        <v>0</v>
      </c>
      <c r="T168" s="22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6" t="s">
        <v>217</v>
      </c>
      <c r="AT168" s="226" t="s">
        <v>145</v>
      </c>
      <c r="AU168" s="226" t="s">
        <v>83</v>
      </c>
      <c r="AY168" s="14" t="s">
        <v>132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4" t="s">
        <v>81</v>
      </c>
      <c r="BK168" s="227">
        <f>ROUND(I168*H168,2)</f>
        <v>0</v>
      </c>
      <c r="BL168" s="14" t="s">
        <v>218</v>
      </c>
      <c r="BM168" s="226" t="s">
        <v>268</v>
      </c>
    </row>
    <row r="169" s="2" customFormat="1" ht="24.15" customHeight="1">
      <c r="A169" s="35"/>
      <c r="B169" s="36"/>
      <c r="C169" s="215" t="s">
        <v>218</v>
      </c>
      <c r="D169" s="215" t="s">
        <v>138</v>
      </c>
      <c r="E169" s="216" t="s">
        <v>269</v>
      </c>
      <c r="F169" s="217" t="s">
        <v>270</v>
      </c>
      <c r="G169" s="218" t="s">
        <v>148</v>
      </c>
      <c r="H169" s="219">
        <v>180</v>
      </c>
      <c r="I169" s="220"/>
      <c r="J169" s="221">
        <f>ROUND(I169*H169,2)</f>
        <v>0</v>
      </c>
      <c r="K169" s="217" t="s">
        <v>169</v>
      </c>
      <c r="L169" s="41"/>
      <c r="M169" s="222" t="s">
        <v>1</v>
      </c>
      <c r="N169" s="223" t="s">
        <v>38</v>
      </c>
      <c r="O169" s="88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6" t="s">
        <v>218</v>
      </c>
      <c r="AT169" s="226" t="s">
        <v>138</v>
      </c>
      <c r="AU169" s="226" t="s">
        <v>83</v>
      </c>
      <c r="AY169" s="14" t="s">
        <v>132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4" t="s">
        <v>81</v>
      </c>
      <c r="BK169" s="227">
        <f>ROUND(I169*H169,2)</f>
        <v>0</v>
      </c>
      <c r="BL169" s="14" t="s">
        <v>218</v>
      </c>
      <c r="BM169" s="226" t="s">
        <v>271</v>
      </c>
    </row>
    <row r="170" s="2" customFormat="1" ht="24.15" customHeight="1">
      <c r="A170" s="35"/>
      <c r="B170" s="36"/>
      <c r="C170" s="215" t="s">
        <v>133</v>
      </c>
      <c r="D170" s="215" t="s">
        <v>138</v>
      </c>
      <c r="E170" s="216" t="s">
        <v>272</v>
      </c>
      <c r="F170" s="217" t="s">
        <v>273</v>
      </c>
      <c r="G170" s="218" t="s">
        <v>174</v>
      </c>
      <c r="H170" s="219">
        <v>60</v>
      </c>
      <c r="I170" s="220"/>
      <c r="J170" s="221">
        <f>ROUND(I170*H170,2)</f>
        <v>0</v>
      </c>
      <c r="K170" s="217" t="s">
        <v>169</v>
      </c>
      <c r="L170" s="41"/>
      <c r="M170" s="222" t="s">
        <v>1</v>
      </c>
      <c r="N170" s="223" t="s">
        <v>38</v>
      </c>
      <c r="O170" s="88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6" t="s">
        <v>218</v>
      </c>
      <c r="AT170" s="226" t="s">
        <v>138</v>
      </c>
      <c r="AU170" s="226" t="s">
        <v>83</v>
      </c>
      <c r="AY170" s="14" t="s">
        <v>132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4" t="s">
        <v>81</v>
      </c>
      <c r="BK170" s="227">
        <f>ROUND(I170*H170,2)</f>
        <v>0</v>
      </c>
      <c r="BL170" s="14" t="s">
        <v>218</v>
      </c>
      <c r="BM170" s="226" t="s">
        <v>274</v>
      </c>
    </row>
    <row r="171" s="2" customFormat="1" ht="24.15" customHeight="1">
      <c r="A171" s="35"/>
      <c r="B171" s="36"/>
      <c r="C171" s="228" t="s">
        <v>142</v>
      </c>
      <c r="D171" s="228" t="s">
        <v>145</v>
      </c>
      <c r="E171" s="229" t="s">
        <v>275</v>
      </c>
      <c r="F171" s="230" t="s">
        <v>276</v>
      </c>
      <c r="G171" s="231" t="s">
        <v>174</v>
      </c>
      <c r="H171" s="232">
        <v>60</v>
      </c>
      <c r="I171" s="233"/>
      <c r="J171" s="234">
        <f>ROUND(I171*H171,2)</f>
        <v>0</v>
      </c>
      <c r="K171" s="230" t="s">
        <v>1</v>
      </c>
      <c r="L171" s="235"/>
      <c r="M171" s="236" t="s">
        <v>1</v>
      </c>
      <c r="N171" s="237" t="s">
        <v>38</v>
      </c>
      <c r="O171" s="88"/>
      <c r="P171" s="224">
        <f>O171*H171</f>
        <v>0</v>
      </c>
      <c r="Q171" s="224">
        <v>1.0000000000000001E-05</v>
      </c>
      <c r="R171" s="224">
        <f>Q171*H171</f>
        <v>0.00060000000000000006</v>
      </c>
      <c r="S171" s="224">
        <v>0</v>
      </c>
      <c r="T171" s="22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6" t="s">
        <v>217</v>
      </c>
      <c r="AT171" s="226" t="s">
        <v>145</v>
      </c>
      <c r="AU171" s="226" t="s">
        <v>83</v>
      </c>
      <c r="AY171" s="14" t="s">
        <v>132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4" t="s">
        <v>81</v>
      </c>
      <c r="BK171" s="227">
        <f>ROUND(I171*H171,2)</f>
        <v>0</v>
      </c>
      <c r="BL171" s="14" t="s">
        <v>218</v>
      </c>
      <c r="BM171" s="226" t="s">
        <v>277</v>
      </c>
    </row>
    <row r="172" s="2" customFormat="1" ht="37.8" customHeight="1">
      <c r="A172" s="35"/>
      <c r="B172" s="36"/>
      <c r="C172" s="215" t="s">
        <v>8</v>
      </c>
      <c r="D172" s="215" t="s">
        <v>138</v>
      </c>
      <c r="E172" s="216" t="s">
        <v>278</v>
      </c>
      <c r="F172" s="217" t="s">
        <v>279</v>
      </c>
      <c r="G172" s="218" t="s">
        <v>148</v>
      </c>
      <c r="H172" s="219">
        <v>9</v>
      </c>
      <c r="I172" s="220"/>
      <c r="J172" s="221">
        <f>ROUND(I172*H172,2)</f>
        <v>0</v>
      </c>
      <c r="K172" s="217" t="s">
        <v>169</v>
      </c>
      <c r="L172" s="41"/>
      <c r="M172" s="222" t="s">
        <v>1</v>
      </c>
      <c r="N172" s="223" t="s">
        <v>38</v>
      </c>
      <c r="O172" s="88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6" t="s">
        <v>218</v>
      </c>
      <c r="AT172" s="226" t="s">
        <v>138</v>
      </c>
      <c r="AU172" s="226" t="s">
        <v>83</v>
      </c>
      <c r="AY172" s="14" t="s">
        <v>132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4" t="s">
        <v>81</v>
      </c>
      <c r="BK172" s="227">
        <f>ROUND(I172*H172,2)</f>
        <v>0</v>
      </c>
      <c r="BL172" s="14" t="s">
        <v>218</v>
      </c>
      <c r="BM172" s="226" t="s">
        <v>280</v>
      </c>
    </row>
    <row r="173" s="2" customFormat="1" ht="16.5" customHeight="1">
      <c r="A173" s="35"/>
      <c r="B173" s="36"/>
      <c r="C173" s="228" t="s">
        <v>281</v>
      </c>
      <c r="D173" s="228" t="s">
        <v>145</v>
      </c>
      <c r="E173" s="229" t="s">
        <v>282</v>
      </c>
      <c r="F173" s="230" t="s">
        <v>283</v>
      </c>
      <c r="G173" s="231" t="s">
        <v>148</v>
      </c>
      <c r="H173" s="232">
        <v>9</v>
      </c>
      <c r="I173" s="233"/>
      <c r="J173" s="234">
        <f>ROUND(I173*H173,2)</f>
        <v>0</v>
      </c>
      <c r="K173" s="230" t="s">
        <v>169</v>
      </c>
      <c r="L173" s="235"/>
      <c r="M173" s="236" t="s">
        <v>1</v>
      </c>
      <c r="N173" s="237" t="s">
        <v>38</v>
      </c>
      <c r="O173" s="88"/>
      <c r="P173" s="224">
        <f>O173*H173</f>
        <v>0</v>
      </c>
      <c r="Q173" s="224">
        <v>0.00010000000000000001</v>
      </c>
      <c r="R173" s="224">
        <f>Q173*H173</f>
        <v>0.00090000000000000008</v>
      </c>
      <c r="S173" s="224">
        <v>0</v>
      </c>
      <c r="T173" s="22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6" t="s">
        <v>217</v>
      </c>
      <c r="AT173" s="226" t="s">
        <v>145</v>
      </c>
      <c r="AU173" s="226" t="s">
        <v>83</v>
      </c>
      <c r="AY173" s="14" t="s">
        <v>132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4" t="s">
        <v>81</v>
      </c>
      <c r="BK173" s="227">
        <f>ROUND(I173*H173,2)</f>
        <v>0</v>
      </c>
      <c r="BL173" s="14" t="s">
        <v>218</v>
      </c>
      <c r="BM173" s="226" t="s">
        <v>284</v>
      </c>
    </row>
    <row r="174" s="2" customFormat="1" ht="24.15" customHeight="1">
      <c r="A174" s="35"/>
      <c r="B174" s="36"/>
      <c r="C174" s="215" t="s">
        <v>285</v>
      </c>
      <c r="D174" s="215" t="s">
        <v>138</v>
      </c>
      <c r="E174" s="216" t="s">
        <v>286</v>
      </c>
      <c r="F174" s="217" t="s">
        <v>287</v>
      </c>
      <c r="G174" s="218" t="s">
        <v>148</v>
      </c>
      <c r="H174" s="219">
        <v>54</v>
      </c>
      <c r="I174" s="220"/>
      <c r="J174" s="221">
        <f>ROUND(I174*H174,2)</f>
        <v>0</v>
      </c>
      <c r="K174" s="217" t="s">
        <v>169</v>
      </c>
      <c r="L174" s="41"/>
      <c r="M174" s="222" t="s">
        <v>1</v>
      </c>
      <c r="N174" s="223" t="s">
        <v>38</v>
      </c>
      <c r="O174" s="88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6" t="s">
        <v>218</v>
      </c>
      <c r="AT174" s="226" t="s">
        <v>138</v>
      </c>
      <c r="AU174" s="226" t="s">
        <v>83</v>
      </c>
      <c r="AY174" s="14" t="s">
        <v>132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4" t="s">
        <v>81</v>
      </c>
      <c r="BK174" s="227">
        <f>ROUND(I174*H174,2)</f>
        <v>0</v>
      </c>
      <c r="BL174" s="14" t="s">
        <v>218</v>
      </c>
      <c r="BM174" s="226" t="s">
        <v>288</v>
      </c>
    </row>
    <row r="175" s="2" customFormat="1" ht="24.15" customHeight="1">
      <c r="A175" s="35"/>
      <c r="B175" s="36"/>
      <c r="C175" s="228" t="s">
        <v>289</v>
      </c>
      <c r="D175" s="228" t="s">
        <v>145</v>
      </c>
      <c r="E175" s="229" t="s">
        <v>290</v>
      </c>
      <c r="F175" s="230" t="s">
        <v>291</v>
      </c>
      <c r="G175" s="231" t="s">
        <v>148</v>
      </c>
      <c r="H175" s="232">
        <v>24</v>
      </c>
      <c r="I175" s="233"/>
      <c r="J175" s="234">
        <f>ROUND(I175*H175,2)</f>
        <v>0</v>
      </c>
      <c r="K175" s="230" t="s">
        <v>169</v>
      </c>
      <c r="L175" s="235"/>
      <c r="M175" s="236" t="s">
        <v>1</v>
      </c>
      <c r="N175" s="237" t="s">
        <v>38</v>
      </c>
      <c r="O175" s="88"/>
      <c r="P175" s="224">
        <f>O175*H175</f>
        <v>0</v>
      </c>
      <c r="Q175" s="224">
        <v>0.00010000000000000001</v>
      </c>
      <c r="R175" s="224">
        <f>Q175*H175</f>
        <v>0.0024000000000000002</v>
      </c>
      <c r="S175" s="224">
        <v>0</v>
      </c>
      <c r="T175" s="22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6" t="s">
        <v>217</v>
      </c>
      <c r="AT175" s="226" t="s">
        <v>145</v>
      </c>
      <c r="AU175" s="226" t="s">
        <v>83</v>
      </c>
      <c r="AY175" s="14" t="s">
        <v>132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4" t="s">
        <v>81</v>
      </c>
      <c r="BK175" s="227">
        <f>ROUND(I175*H175,2)</f>
        <v>0</v>
      </c>
      <c r="BL175" s="14" t="s">
        <v>218</v>
      </c>
      <c r="BM175" s="226" t="s">
        <v>292</v>
      </c>
    </row>
    <row r="176" s="2" customFormat="1" ht="24.15" customHeight="1">
      <c r="A176" s="35"/>
      <c r="B176" s="36"/>
      <c r="C176" s="228" t="s">
        <v>293</v>
      </c>
      <c r="D176" s="228" t="s">
        <v>145</v>
      </c>
      <c r="E176" s="229" t="s">
        <v>294</v>
      </c>
      <c r="F176" s="230" t="s">
        <v>295</v>
      </c>
      <c r="G176" s="231" t="s">
        <v>148</v>
      </c>
      <c r="H176" s="232">
        <v>30</v>
      </c>
      <c r="I176" s="233"/>
      <c r="J176" s="234">
        <f>ROUND(I176*H176,2)</f>
        <v>0</v>
      </c>
      <c r="K176" s="230" t="s">
        <v>169</v>
      </c>
      <c r="L176" s="235"/>
      <c r="M176" s="236" t="s">
        <v>1</v>
      </c>
      <c r="N176" s="237" t="s">
        <v>38</v>
      </c>
      <c r="O176" s="88"/>
      <c r="P176" s="224">
        <f>O176*H176</f>
        <v>0</v>
      </c>
      <c r="Q176" s="224">
        <v>0.00010000000000000001</v>
      </c>
      <c r="R176" s="224">
        <f>Q176*H176</f>
        <v>0.0030000000000000001</v>
      </c>
      <c r="S176" s="224">
        <v>0</v>
      </c>
      <c r="T176" s="22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6" t="s">
        <v>217</v>
      </c>
      <c r="AT176" s="226" t="s">
        <v>145</v>
      </c>
      <c r="AU176" s="226" t="s">
        <v>83</v>
      </c>
      <c r="AY176" s="14" t="s">
        <v>132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4" t="s">
        <v>81</v>
      </c>
      <c r="BK176" s="227">
        <f>ROUND(I176*H176,2)</f>
        <v>0</v>
      </c>
      <c r="BL176" s="14" t="s">
        <v>218</v>
      </c>
      <c r="BM176" s="226" t="s">
        <v>296</v>
      </c>
    </row>
    <row r="177" s="2" customFormat="1" ht="24.15" customHeight="1">
      <c r="A177" s="35"/>
      <c r="B177" s="36"/>
      <c r="C177" s="215" t="s">
        <v>297</v>
      </c>
      <c r="D177" s="215" t="s">
        <v>138</v>
      </c>
      <c r="E177" s="216" t="s">
        <v>298</v>
      </c>
      <c r="F177" s="217" t="s">
        <v>299</v>
      </c>
      <c r="G177" s="218" t="s">
        <v>148</v>
      </c>
      <c r="H177" s="219">
        <v>9</v>
      </c>
      <c r="I177" s="220"/>
      <c r="J177" s="221">
        <f>ROUND(I177*H177,2)</f>
        <v>0</v>
      </c>
      <c r="K177" s="217" t="s">
        <v>169</v>
      </c>
      <c r="L177" s="41"/>
      <c r="M177" s="222" t="s">
        <v>1</v>
      </c>
      <c r="N177" s="223" t="s">
        <v>38</v>
      </c>
      <c r="O177" s="88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6" t="s">
        <v>218</v>
      </c>
      <c r="AT177" s="226" t="s">
        <v>138</v>
      </c>
      <c r="AU177" s="226" t="s">
        <v>83</v>
      </c>
      <c r="AY177" s="14" t="s">
        <v>132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4" t="s">
        <v>81</v>
      </c>
      <c r="BK177" s="227">
        <f>ROUND(I177*H177,2)</f>
        <v>0</v>
      </c>
      <c r="BL177" s="14" t="s">
        <v>218</v>
      </c>
      <c r="BM177" s="226" t="s">
        <v>300</v>
      </c>
    </row>
    <row r="178" s="2" customFormat="1" ht="24.15" customHeight="1">
      <c r="A178" s="35"/>
      <c r="B178" s="36"/>
      <c r="C178" s="215" t="s">
        <v>301</v>
      </c>
      <c r="D178" s="215" t="s">
        <v>138</v>
      </c>
      <c r="E178" s="216" t="s">
        <v>302</v>
      </c>
      <c r="F178" s="217" t="s">
        <v>303</v>
      </c>
      <c r="G178" s="218" t="s">
        <v>304</v>
      </c>
      <c r="H178" s="219">
        <v>1</v>
      </c>
      <c r="I178" s="220"/>
      <c r="J178" s="221">
        <f>ROUND(I178*H178,2)</f>
        <v>0</v>
      </c>
      <c r="K178" s="217" t="s">
        <v>1</v>
      </c>
      <c r="L178" s="41"/>
      <c r="M178" s="222" t="s">
        <v>1</v>
      </c>
      <c r="N178" s="223" t="s">
        <v>38</v>
      </c>
      <c r="O178" s="88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6" t="s">
        <v>218</v>
      </c>
      <c r="AT178" s="226" t="s">
        <v>138</v>
      </c>
      <c r="AU178" s="226" t="s">
        <v>83</v>
      </c>
      <c r="AY178" s="14" t="s">
        <v>132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4" t="s">
        <v>81</v>
      </c>
      <c r="BK178" s="227">
        <f>ROUND(I178*H178,2)</f>
        <v>0</v>
      </c>
      <c r="BL178" s="14" t="s">
        <v>218</v>
      </c>
      <c r="BM178" s="226" t="s">
        <v>305</v>
      </c>
    </row>
    <row r="179" s="2" customFormat="1" ht="24.15" customHeight="1">
      <c r="A179" s="35"/>
      <c r="B179" s="36"/>
      <c r="C179" s="215" t="s">
        <v>306</v>
      </c>
      <c r="D179" s="215" t="s">
        <v>138</v>
      </c>
      <c r="E179" s="216" t="s">
        <v>307</v>
      </c>
      <c r="F179" s="217" t="s">
        <v>308</v>
      </c>
      <c r="G179" s="218" t="s">
        <v>304</v>
      </c>
      <c r="H179" s="219">
        <v>1</v>
      </c>
      <c r="I179" s="220"/>
      <c r="J179" s="221">
        <f>ROUND(I179*H179,2)</f>
        <v>0</v>
      </c>
      <c r="K179" s="217" t="s">
        <v>1</v>
      </c>
      <c r="L179" s="41"/>
      <c r="M179" s="222" t="s">
        <v>1</v>
      </c>
      <c r="N179" s="223" t="s">
        <v>38</v>
      </c>
      <c r="O179" s="88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6" t="s">
        <v>218</v>
      </c>
      <c r="AT179" s="226" t="s">
        <v>138</v>
      </c>
      <c r="AU179" s="226" t="s">
        <v>83</v>
      </c>
      <c r="AY179" s="14" t="s">
        <v>132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4" t="s">
        <v>81</v>
      </c>
      <c r="BK179" s="227">
        <f>ROUND(I179*H179,2)</f>
        <v>0</v>
      </c>
      <c r="BL179" s="14" t="s">
        <v>218</v>
      </c>
      <c r="BM179" s="226" t="s">
        <v>309</v>
      </c>
    </row>
    <row r="180" s="12" customFormat="1" ht="22.8" customHeight="1">
      <c r="A180" s="12"/>
      <c r="B180" s="199"/>
      <c r="C180" s="200"/>
      <c r="D180" s="201" t="s">
        <v>72</v>
      </c>
      <c r="E180" s="213" t="s">
        <v>310</v>
      </c>
      <c r="F180" s="213" t="s">
        <v>311</v>
      </c>
      <c r="G180" s="200"/>
      <c r="H180" s="200"/>
      <c r="I180" s="203"/>
      <c r="J180" s="214">
        <f>BK180</f>
        <v>0</v>
      </c>
      <c r="K180" s="200"/>
      <c r="L180" s="205"/>
      <c r="M180" s="206"/>
      <c r="N180" s="207"/>
      <c r="O180" s="207"/>
      <c r="P180" s="208">
        <f>SUM(P181:P189)</f>
        <v>0</v>
      </c>
      <c r="Q180" s="207"/>
      <c r="R180" s="208">
        <f>SUM(R181:R189)</f>
        <v>0.02</v>
      </c>
      <c r="S180" s="207"/>
      <c r="T180" s="209">
        <f>SUM(T181:T189)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0" t="s">
        <v>83</v>
      </c>
      <c r="AT180" s="211" t="s">
        <v>72</v>
      </c>
      <c r="AU180" s="211" t="s">
        <v>81</v>
      </c>
      <c r="AY180" s="210" t="s">
        <v>132</v>
      </c>
      <c r="BK180" s="212">
        <f>SUM(BK181:BK189)</f>
        <v>0</v>
      </c>
    </row>
    <row r="181" s="2" customFormat="1" ht="24.15" customHeight="1">
      <c r="A181" s="35"/>
      <c r="B181" s="36"/>
      <c r="C181" s="215" t="s">
        <v>312</v>
      </c>
      <c r="D181" s="215" t="s">
        <v>138</v>
      </c>
      <c r="E181" s="216" t="s">
        <v>313</v>
      </c>
      <c r="F181" s="217" t="s">
        <v>314</v>
      </c>
      <c r="G181" s="218" t="s">
        <v>154</v>
      </c>
      <c r="H181" s="219">
        <v>94</v>
      </c>
      <c r="I181" s="220"/>
      <c r="J181" s="221">
        <f>ROUND(I181*H181,2)</f>
        <v>0</v>
      </c>
      <c r="K181" s="217" t="s">
        <v>1</v>
      </c>
      <c r="L181" s="41"/>
      <c r="M181" s="222" t="s">
        <v>1</v>
      </c>
      <c r="N181" s="223" t="s">
        <v>38</v>
      </c>
      <c r="O181" s="88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6" t="s">
        <v>218</v>
      </c>
      <c r="AT181" s="226" t="s">
        <v>138</v>
      </c>
      <c r="AU181" s="226" t="s">
        <v>83</v>
      </c>
      <c r="AY181" s="14" t="s">
        <v>132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4" t="s">
        <v>81</v>
      </c>
      <c r="BK181" s="227">
        <f>ROUND(I181*H181,2)</f>
        <v>0</v>
      </c>
      <c r="BL181" s="14" t="s">
        <v>218</v>
      </c>
      <c r="BM181" s="226" t="s">
        <v>315</v>
      </c>
    </row>
    <row r="182" s="2" customFormat="1" ht="24.15" customHeight="1">
      <c r="A182" s="35"/>
      <c r="B182" s="36"/>
      <c r="C182" s="215" t="s">
        <v>316</v>
      </c>
      <c r="D182" s="215" t="s">
        <v>138</v>
      </c>
      <c r="E182" s="216" t="s">
        <v>317</v>
      </c>
      <c r="F182" s="217" t="s">
        <v>318</v>
      </c>
      <c r="G182" s="218" t="s">
        <v>154</v>
      </c>
      <c r="H182" s="219">
        <v>94</v>
      </c>
      <c r="I182" s="220"/>
      <c r="J182" s="221">
        <f>ROUND(I182*H182,2)</f>
        <v>0</v>
      </c>
      <c r="K182" s="217" t="s">
        <v>1</v>
      </c>
      <c r="L182" s="41"/>
      <c r="M182" s="222" t="s">
        <v>1</v>
      </c>
      <c r="N182" s="223" t="s">
        <v>38</v>
      </c>
      <c r="O182" s="88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6" t="s">
        <v>218</v>
      </c>
      <c r="AT182" s="226" t="s">
        <v>138</v>
      </c>
      <c r="AU182" s="226" t="s">
        <v>83</v>
      </c>
      <c r="AY182" s="14" t="s">
        <v>132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4" t="s">
        <v>81</v>
      </c>
      <c r="BK182" s="227">
        <f>ROUND(I182*H182,2)</f>
        <v>0</v>
      </c>
      <c r="BL182" s="14" t="s">
        <v>218</v>
      </c>
      <c r="BM182" s="226" t="s">
        <v>319</v>
      </c>
    </row>
    <row r="183" s="2" customFormat="1" ht="24.15" customHeight="1">
      <c r="A183" s="35"/>
      <c r="B183" s="36"/>
      <c r="C183" s="215" t="s">
        <v>320</v>
      </c>
      <c r="D183" s="215" t="s">
        <v>138</v>
      </c>
      <c r="E183" s="216" t="s">
        <v>321</v>
      </c>
      <c r="F183" s="217" t="s">
        <v>322</v>
      </c>
      <c r="G183" s="218" t="s">
        <v>154</v>
      </c>
      <c r="H183" s="219">
        <v>94</v>
      </c>
      <c r="I183" s="220"/>
      <c r="J183" s="221">
        <f>ROUND(I183*H183,2)</f>
        <v>0</v>
      </c>
      <c r="K183" s="217" t="s">
        <v>1</v>
      </c>
      <c r="L183" s="41"/>
      <c r="M183" s="222" t="s">
        <v>1</v>
      </c>
      <c r="N183" s="223" t="s">
        <v>38</v>
      </c>
      <c r="O183" s="88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6" t="s">
        <v>218</v>
      </c>
      <c r="AT183" s="226" t="s">
        <v>138</v>
      </c>
      <c r="AU183" s="226" t="s">
        <v>83</v>
      </c>
      <c r="AY183" s="14" t="s">
        <v>132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4" t="s">
        <v>81</v>
      </c>
      <c r="BK183" s="227">
        <f>ROUND(I183*H183,2)</f>
        <v>0</v>
      </c>
      <c r="BL183" s="14" t="s">
        <v>218</v>
      </c>
      <c r="BM183" s="226" t="s">
        <v>323</v>
      </c>
    </row>
    <row r="184" s="2" customFormat="1" ht="16.5" customHeight="1">
      <c r="A184" s="35"/>
      <c r="B184" s="36"/>
      <c r="C184" s="228" t="s">
        <v>324</v>
      </c>
      <c r="D184" s="228" t="s">
        <v>145</v>
      </c>
      <c r="E184" s="229" t="s">
        <v>325</v>
      </c>
      <c r="F184" s="230" t="s">
        <v>326</v>
      </c>
      <c r="G184" s="231" t="s">
        <v>154</v>
      </c>
      <c r="H184" s="232">
        <v>94</v>
      </c>
      <c r="I184" s="233"/>
      <c r="J184" s="234">
        <f>ROUND(I184*H184,2)</f>
        <v>0</v>
      </c>
      <c r="K184" s="230" t="s">
        <v>1</v>
      </c>
      <c r="L184" s="235"/>
      <c r="M184" s="236" t="s">
        <v>1</v>
      </c>
      <c r="N184" s="237" t="s">
        <v>38</v>
      </c>
      <c r="O184" s="88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6" t="s">
        <v>217</v>
      </c>
      <c r="AT184" s="226" t="s">
        <v>145</v>
      </c>
      <c r="AU184" s="226" t="s">
        <v>83</v>
      </c>
      <c r="AY184" s="14" t="s">
        <v>132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4" t="s">
        <v>81</v>
      </c>
      <c r="BK184" s="227">
        <f>ROUND(I184*H184,2)</f>
        <v>0</v>
      </c>
      <c r="BL184" s="14" t="s">
        <v>218</v>
      </c>
      <c r="BM184" s="226" t="s">
        <v>327</v>
      </c>
    </row>
    <row r="185" s="2" customFormat="1" ht="21.75" customHeight="1">
      <c r="A185" s="35"/>
      <c r="B185" s="36"/>
      <c r="C185" s="215" t="s">
        <v>328</v>
      </c>
      <c r="D185" s="215" t="s">
        <v>138</v>
      </c>
      <c r="E185" s="216" t="s">
        <v>329</v>
      </c>
      <c r="F185" s="217" t="s">
        <v>330</v>
      </c>
      <c r="G185" s="218" t="s">
        <v>174</v>
      </c>
      <c r="H185" s="219">
        <v>68</v>
      </c>
      <c r="I185" s="220"/>
      <c r="J185" s="221">
        <f>ROUND(I185*H185,2)</f>
        <v>0</v>
      </c>
      <c r="K185" s="217" t="s">
        <v>1</v>
      </c>
      <c r="L185" s="41"/>
      <c r="M185" s="222" t="s">
        <v>1</v>
      </c>
      <c r="N185" s="223" t="s">
        <v>38</v>
      </c>
      <c r="O185" s="88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6" t="s">
        <v>218</v>
      </c>
      <c r="AT185" s="226" t="s">
        <v>138</v>
      </c>
      <c r="AU185" s="226" t="s">
        <v>83</v>
      </c>
      <c r="AY185" s="14" t="s">
        <v>132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4" t="s">
        <v>81</v>
      </c>
      <c r="BK185" s="227">
        <f>ROUND(I185*H185,2)</f>
        <v>0</v>
      </c>
      <c r="BL185" s="14" t="s">
        <v>218</v>
      </c>
      <c r="BM185" s="226" t="s">
        <v>331</v>
      </c>
    </row>
    <row r="186" s="2" customFormat="1" ht="16.5" customHeight="1">
      <c r="A186" s="35"/>
      <c r="B186" s="36"/>
      <c r="C186" s="228" t="s">
        <v>332</v>
      </c>
      <c r="D186" s="228" t="s">
        <v>145</v>
      </c>
      <c r="E186" s="229" t="s">
        <v>333</v>
      </c>
      <c r="F186" s="230" t="s">
        <v>334</v>
      </c>
      <c r="G186" s="231" t="s">
        <v>174</v>
      </c>
      <c r="H186" s="232">
        <v>68</v>
      </c>
      <c r="I186" s="233"/>
      <c r="J186" s="234">
        <f>ROUND(I186*H186,2)</f>
        <v>0</v>
      </c>
      <c r="K186" s="230" t="s">
        <v>1</v>
      </c>
      <c r="L186" s="235"/>
      <c r="M186" s="236" t="s">
        <v>1</v>
      </c>
      <c r="N186" s="237" t="s">
        <v>38</v>
      </c>
      <c r="O186" s="88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6" t="s">
        <v>217</v>
      </c>
      <c r="AT186" s="226" t="s">
        <v>145</v>
      </c>
      <c r="AU186" s="226" t="s">
        <v>83</v>
      </c>
      <c r="AY186" s="14" t="s">
        <v>132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4" t="s">
        <v>81</v>
      </c>
      <c r="BK186" s="227">
        <f>ROUND(I186*H186,2)</f>
        <v>0</v>
      </c>
      <c r="BL186" s="14" t="s">
        <v>218</v>
      </c>
      <c r="BM186" s="226" t="s">
        <v>335</v>
      </c>
    </row>
    <row r="187" s="2" customFormat="1" ht="24.15" customHeight="1">
      <c r="A187" s="35"/>
      <c r="B187" s="36"/>
      <c r="C187" s="228" t="s">
        <v>336</v>
      </c>
      <c r="D187" s="228" t="s">
        <v>145</v>
      </c>
      <c r="E187" s="229" t="s">
        <v>337</v>
      </c>
      <c r="F187" s="230" t="s">
        <v>338</v>
      </c>
      <c r="G187" s="231" t="s">
        <v>260</v>
      </c>
      <c r="H187" s="232">
        <v>20</v>
      </c>
      <c r="I187" s="233"/>
      <c r="J187" s="234">
        <f>ROUND(I187*H187,2)</f>
        <v>0</v>
      </c>
      <c r="K187" s="230" t="s">
        <v>169</v>
      </c>
      <c r="L187" s="235"/>
      <c r="M187" s="236" t="s">
        <v>1</v>
      </c>
      <c r="N187" s="237" t="s">
        <v>38</v>
      </c>
      <c r="O187" s="88"/>
      <c r="P187" s="224">
        <f>O187*H187</f>
        <v>0</v>
      </c>
      <c r="Q187" s="224">
        <v>0.001</v>
      </c>
      <c r="R187" s="224">
        <f>Q187*H187</f>
        <v>0.02</v>
      </c>
      <c r="S187" s="224">
        <v>0</v>
      </c>
      <c r="T187" s="22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6" t="s">
        <v>217</v>
      </c>
      <c r="AT187" s="226" t="s">
        <v>145</v>
      </c>
      <c r="AU187" s="226" t="s">
        <v>83</v>
      </c>
      <c r="AY187" s="14" t="s">
        <v>132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4" t="s">
        <v>81</v>
      </c>
      <c r="BK187" s="227">
        <f>ROUND(I187*H187,2)</f>
        <v>0</v>
      </c>
      <c r="BL187" s="14" t="s">
        <v>218</v>
      </c>
      <c r="BM187" s="226" t="s">
        <v>339</v>
      </c>
    </row>
    <row r="188" s="2" customFormat="1" ht="16.5" customHeight="1">
      <c r="A188" s="35"/>
      <c r="B188" s="36"/>
      <c r="C188" s="228" t="s">
        <v>340</v>
      </c>
      <c r="D188" s="228" t="s">
        <v>145</v>
      </c>
      <c r="E188" s="229" t="s">
        <v>341</v>
      </c>
      <c r="F188" s="230" t="s">
        <v>342</v>
      </c>
      <c r="G188" s="231" t="s">
        <v>343</v>
      </c>
      <c r="H188" s="232">
        <v>1</v>
      </c>
      <c r="I188" s="233"/>
      <c r="J188" s="234">
        <f>ROUND(I188*H188,2)</f>
        <v>0</v>
      </c>
      <c r="K188" s="230" t="s">
        <v>1</v>
      </c>
      <c r="L188" s="235"/>
      <c r="M188" s="236" t="s">
        <v>1</v>
      </c>
      <c r="N188" s="237" t="s">
        <v>38</v>
      </c>
      <c r="O188" s="88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6" t="s">
        <v>217</v>
      </c>
      <c r="AT188" s="226" t="s">
        <v>145</v>
      </c>
      <c r="AU188" s="226" t="s">
        <v>83</v>
      </c>
      <c r="AY188" s="14" t="s">
        <v>132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4" t="s">
        <v>81</v>
      </c>
      <c r="BK188" s="227">
        <f>ROUND(I188*H188,2)</f>
        <v>0</v>
      </c>
      <c r="BL188" s="14" t="s">
        <v>218</v>
      </c>
      <c r="BM188" s="226" t="s">
        <v>344</v>
      </c>
    </row>
    <row r="189" s="2" customFormat="1" ht="49.05" customHeight="1">
      <c r="A189" s="35"/>
      <c r="B189" s="36"/>
      <c r="C189" s="215" t="s">
        <v>345</v>
      </c>
      <c r="D189" s="215" t="s">
        <v>138</v>
      </c>
      <c r="E189" s="216" t="s">
        <v>346</v>
      </c>
      <c r="F189" s="217" t="s">
        <v>347</v>
      </c>
      <c r="G189" s="218" t="s">
        <v>348</v>
      </c>
      <c r="H189" s="238"/>
      <c r="I189" s="220"/>
      <c r="J189" s="221">
        <f>ROUND(I189*H189,2)</f>
        <v>0</v>
      </c>
      <c r="K189" s="217" t="s">
        <v>1</v>
      </c>
      <c r="L189" s="41"/>
      <c r="M189" s="222" t="s">
        <v>1</v>
      </c>
      <c r="N189" s="223" t="s">
        <v>38</v>
      </c>
      <c r="O189" s="88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6" t="s">
        <v>218</v>
      </c>
      <c r="AT189" s="226" t="s">
        <v>138</v>
      </c>
      <c r="AU189" s="226" t="s">
        <v>83</v>
      </c>
      <c r="AY189" s="14" t="s">
        <v>132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4" t="s">
        <v>81</v>
      </c>
      <c r="BK189" s="227">
        <f>ROUND(I189*H189,2)</f>
        <v>0</v>
      </c>
      <c r="BL189" s="14" t="s">
        <v>218</v>
      </c>
      <c r="BM189" s="226" t="s">
        <v>349</v>
      </c>
    </row>
    <row r="190" s="12" customFormat="1" ht="25.92" customHeight="1">
      <c r="A190" s="12"/>
      <c r="B190" s="199"/>
      <c r="C190" s="200"/>
      <c r="D190" s="201" t="s">
        <v>72</v>
      </c>
      <c r="E190" s="202" t="s">
        <v>145</v>
      </c>
      <c r="F190" s="202" t="s">
        <v>350</v>
      </c>
      <c r="G190" s="200"/>
      <c r="H190" s="200"/>
      <c r="I190" s="203"/>
      <c r="J190" s="204">
        <f>BK190</f>
        <v>0</v>
      </c>
      <c r="K190" s="200"/>
      <c r="L190" s="205"/>
      <c r="M190" s="206"/>
      <c r="N190" s="207"/>
      <c r="O190" s="207"/>
      <c r="P190" s="208">
        <f>P191+P192</f>
        <v>0</v>
      </c>
      <c r="Q190" s="207"/>
      <c r="R190" s="208">
        <f>R191+R192</f>
        <v>0.057599999999999998</v>
      </c>
      <c r="S190" s="207"/>
      <c r="T190" s="209">
        <f>T191+T192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0" t="s">
        <v>133</v>
      </c>
      <c r="AT190" s="211" t="s">
        <v>72</v>
      </c>
      <c r="AU190" s="211" t="s">
        <v>73</v>
      </c>
      <c r="AY190" s="210" t="s">
        <v>132</v>
      </c>
      <c r="BK190" s="212">
        <f>BK191+BK192</f>
        <v>0</v>
      </c>
    </row>
    <row r="191" s="12" customFormat="1" ht="22.8" customHeight="1">
      <c r="A191" s="12"/>
      <c r="B191" s="199"/>
      <c r="C191" s="200"/>
      <c r="D191" s="201" t="s">
        <v>72</v>
      </c>
      <c r="E191" s="213" t="s">
        <v>351</v>
      </c>
      <c r="F191" s="213" t="s">
        <v>352</v>
      </c>
      <c r="G191" s="200"/>
      <c r="H191" s="200"/>
      <c r="I191" s="203"/>
      <c r="J191" s="214">
        <f>BK191</f>
        <v>0</v>
      </c>
      <c r="K191" s="200"/>
      <c r="L191" s="205"/>
      <c r="M191" s="206"/>
      <c r="N191" s="207"/>
      <c r="O191" s="207"/>
      <c r="P191" s="208">
        <v>0</v>
      </c>
      <c r="Q191" s="207"/>
      <c r="R191" s="208">
        <v>0</v>
      </c>
      <c r="S191" s="207"/>
      <c r="T191" s="209"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0" t="s">
        <v>133</v>
      </c>
      <c r="AT191" s="211" t="s">
        <v>72</v>
      </c>
      <c r="AU191" s="211" t="s">
        <v>81</v>
      </c>
      <c r="AY191" s="210" t="s">
        <v>132</v>
      </c>
      <c r="BK191" s="212">
        <v>0</v>
      </c>
    </row>
    <row r="192" s="12" customFormat="1" ht="22.8" customHeight="1">
      <c r="A192" s="12"/>
      <c r="B192" s="199"/>
      <c r="C192" s="200"/>
      <c r="D192" s="201" t="s">
        <v>72</v>
      </c>
      <c r="E192" s="213" t="s">
        <v>353</v>
      </c>
      <c r="F192" s="213" t="s">
        <v>354</v>
      </c>
      <c r="G192" s="200"/>
      <c r="H192" s="200"/>
      <c r="I192" s="203"/>
      <c r="J192" s="214">
        <f>BK192</f>
        <v>0</v>
      </c>
      <c r="K192" s="200"/>
      <c r="L192" s="205"/>
      <c r="M192" s="206"/>
      <c r="N192" s="207"/>
      <c r="O192" s="207"/>
      <c r="P192" s="208">
        <f>SUM(P193:P197)</f>
        <v>0</v>
      </c>
      <c r="Q192" s="207"/>
      <c r="R192" s="208">
        <f>SUM(R193:R197)</f>
        <v>0.057599999999999998</v>
      </c>
      <c r="S192" s="207"/>
      <c r="T192" s="209">
        <f>SUM(T193:T197)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0" t="s">
        <v>133</v>
      </c>
      <c r="AT192" s="211" t="s">
        <v>72</v>
      </c>
      <c r="AU192" s="211" t="s">
        <v>81</v>
      </c>
      <c r="AY192" s="210" t="s">
        <v>132</v>
      </c>
      <c r="BK192" s="212">
        <f>SUM(BK193:BK197)</f>
        <v>0</v>
      </c>
    </row>
    <row r="193" s="2" customFormat="1" ht="24.15" customHeight="1">
      <c r="A193" s="35"/>
      <c r="B193" s="36"/>
      <c r="C193" s="215" t="s">
        <v>355</v>
      </c>
      <c r="D193" s="215" t="s">
        <v>138</v>
      </c>
      <c r="E193" s="216" t="s">
        <v>356</v>
      </c>
      <c r="F193" s="217" t="s">
        <v>357</v>
      </c>
      <c r="G193" s="218" t="s">
        <v>148</v>
      </c>
      <c r="H193" s="219">
        <v>3</v>
      </c>
      <c r="I193" s="220"/>
      <c r="J193" s="221">
        <f>ROUND(I193*H193,2)</f>
        <v>0</v>
      </c>
      <c r="K193" s="217" t="s">
        <v>169</v>
      </c>
      <c r="L193" s="41"/>
      <c r="M193" s="222" t="s">
        <v>1</v>
      </c>
      <c r="N193" s="223" t="s">
        <v>38</v>
      </c>
      <c r="O193" s="88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6" t="s">
        <v>187</v>
      </c>
      <c r="AT193" s="226" t="s">
        <v>138</v>
      </c>
      <c r="AU193" s="226" t="s">
        <v>83</v>
      </c>
      <c r="AY193" s="14" t="s">
        <v>132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4" t="s">
        <v>81</v>
      </c>
      <c r="BK193" s="227">
        <f>ROUND(I193*H193,2)</f>
        <v>0</v>
      </c>
      <c r="BL193" s="14" t="s">
        <v>187</v>
      </c>
      <c r="BM193" s="226" t="s">
        <v>358</v>
      </c>
    </row>
    <row r="194" s="2" customFormat="1" ht="24.15" customHeight="1">
      <c r="A194" s="35"/>
      <c r="B194" s="36"/>
      <c r="C194" s="228" t="s">
        <v>359</v>
      </c>
      <c r="D194" s="228" t="s">
        <v>145</v>
      </c>
      <c r="E194" s="229" t="s">
        <v>360</v>
      </c>
      <c r="F194" s="230" t="s">
        <v>361</v>
      </c>
      <c r="G194" s="231" t="s">
        <v>148</v>
      </c>
      <c r="H194" s="232">
        <v>2</v>
      </c>
      <c r="I194" s="233"/>
      <c r="J194" s="234">
        <f>ROUND(I194*H194,2)</f>
        <v>0</v>
      </c>
      <c r="K194" s="230" t="s">
        <v>169</v>
      </c>
      <c r="L194" s="235"/>
      <c r="M194" s="236" t="s">
        <v>1</v>
      </c>
      <c r="N194" s="237" t="s">
        <v>38</v>
      </c>
      <c r="O194" s="88"/>
      <c r="P194" s="224">
        <f>O194*H194</f>
        <v>0</v>
      </c>
      <c r="Q194" s="224">
        <v>0.027</v>
      </c>
      <c r="R194" s="224">
        <f>Q194*H194</f>
        <v>0.053999999999999999</v>
      </c>
      <c r="S194" s="224">
        <v>0</v>
      </c>
      <c r="T194" s="22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6" t="s">
        <v>362</v>
      </c>
      <c r="AT194" s="226" t="s">
        <v>145</v>
      </c>
      <c r="AU194" s="226" t="s">
        <v>83</v>
      </c>
      <c r="AY194" s="14" t="s">
        <v>132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14" t="s">
        <v>81</v>
      </c>
      <c r="BK194" s="227">
        <f>ROUND(I194*H194,2)</f>
        <v>0</v>
      </c>
      <c r="BL194" s="14" t="s">
        <v>187</v>
      </c>
      <c r="BM194" s="226" t="s">
        <v>363</v>
      </c>
    </row>
    <row r="195" s="2" customFormat="1" ht="24.15" customHeight="1">
      <c r="A195" s="35"/>
      <c r="B195" s="36"/>
      <c r="C195" s="228" t="s">
        <v>364</v>
      </c>
      <c r="D195" s="228" t="s">
        <v>145</v>
      </c>
      <c r="E195" s="229" t="s">
        <v>365</v>
      </c>
      <c r="F195" s="230" t="s">
        <v>366</v>
      </c>
      <c r="G195" s="231" t="s">
        <v>148</v>
      </c>
      <c r="H195" s="232">
        <v>180</v>
      </c>
      <c r="I195" s="233"/>
      <c r="J195" s="234">
        <f>ROUND(I195*H195,2)</f>
        <v>0</v>
      </c>
      <c r="K195" s="230" t="s">
        <v>169</v>
      </c>
      <c r="L195" s="235"/>
      <c r="M195" s="236" t="s">
        <v>1</v>
      </c>
      <c r="N195" s="237" t="s">
        <v>38</v>
      </c>
      <c r="O195" s="88"/>
      <c r="P195" s="224">
        <f>O195*H195</f>
        <v>0</v>
      </c>
      <c r="Q195" s="224">
        <v>2.0000000000000002E-05</v>
      </c>
      <c r="R195" s="224">
        <f>Q195*H195</f>
        <v>0.0036000000000000003</v>
      </c>
      <c r="S195" s="224">
        <v>0</v>
      </c>
      <c r="T195" s="22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6" t="s">
        <v>362</v>
      </c>
      <c r="AT195" s="226" t="s">
        <v>145</v>
      </c>
      <c r="AU195" s="226" t="s">
        <v>83</v>
      </c>
      <c r="AY195" s="14" t="s">
        <v>132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4" t="s">
        <v>81</v>
      </c>
      <c r="BK195" s="227">
        <f>ROUND(I195*H195,2)</f>
        <v>0</v>
      </c>
      <c r="BL195" s="14" t="s">
        <v>187</v>
      </c>
      <c r="BM195" s="226" t="s">
        <v>367</v>
      </c>
    </row>
    <row r="196" s="2" customFormat="1" ht="24.15" customHeight="1">
      <c r="A196" s="35"/>
      <c r="B196" s="36"/>
      <c r="C196" s="228" t="s">
        <v>7</v>
      </c>
      <c r="D196" s="228" t="s">
        <v>145</v>
      </c>
      <c r="E196" s="229" t="s">
        <v>368</v>
      </c>
      <c r="F196" s="230" t="s">
        <v>369</v>
      </c>
      <c r="G196" s="231" t="s">
        <v>148</v>
      </c>
      <c r="H196" s="232">
        <v>3</v>
      </c>
      <c r="I196" s="233"/>
      <c r="J196" s="234">
        <f>ROUND(I196*H196,2)</f>
        <v>0</v>
      </c>
      <c r="K196" s="230" t="s">
        <v>1</v>
      </c>
      <c r="L196" s="235"/>
      <c r="M196" s="236" t="s">
        <v>1</v>
      </c>
      <c r="N196" s="237" t="s">
        <v>38</v>
      </c>
      <c r="O196" s="88"/>
      <c r="P196" s="224">
        <f>O196*H196</f>
        <v>0</v>
      </c>
      <c r="Q196" s="224">
        <v>0</v>
      </c>
      <c r="R196" s="224">
        <f>Q196*H196</f>
        <v>0</v>
      </c>
      <c r="S196" s="224">
        <v>0</v>
      </c>
      <c r="T196" s="225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6" t="s">
        <v>370</v>
      </c>
      <c r="AT196" s="226" t="s">
        <v>145</v>
      </c>
      <c r="AU196" s="226" t="s">
        <v>83</v>
      </c>
      <c r="AY196" s="14" t="s">
        <v>132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4" t="s">
        <v>81</v>
      </c>
      <c r="BK196" s="227">
        <f>ROUND(I196*H196,2)</f>
        <v>0</v>
      </c>
      <c r="BL196" s="14" t="s">
        <v>370</v>
      </c>
      <c r="BM196" s="226" t="s">
        <v>371</v>
      </c>
    </row>
    <row r="197" s="2" customFormat="1" ht="16.5" customHeight="1">
      <c r="A197" s="35"/>
      <c r="B197" s="36"/>
      <c r="C197" s="215" t="s">
        <v>372</v>
      </c>
      <c r="D197" s="215" t="s">
        <v>138</v>
      </c>
      <c r="E197" s="216" t="s">
        <v>373</v>
      </c>
      <c r="F197" s="217" t="s">
        <v>374</v>
      </c>
      <c r="G197" s="218" t="s">
        <v>148</v>
      </c>
      <c r="H197" s="219">
        <v>2</v>
      </c>
      <c r="I197" s="220"/>
      <c r="J197" s="221">
        <f>ROUND(I197*H197,2)</f>
        <v>0</v>
      </c>
      <c r="K197" s="217" t="s">
        <v>169</v>
      </c>
      <c r="L197" s="41"/>
      <c r="M197" s="222" t="s">
        <v>1</v>
      </c>
      <c r="N197" s="223" t="s">
        <v>38</v>
      </c>
      <c r="O197" s="88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6" t="s">
        <v>187</v>
      </c>
      <c r="AT197" s="226" t="s">
        <v>138</v>
      </c>
      <c r="AU197" s="226" t="s">
        <v>83</v>
      </c>
      <c r="AY197" s="14" t="s">
        <v>132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4" t="s">
        <v>81</v>
      </c>
      <c r="BK197" s="227">
        <f>ROUND(I197*H197,2)</f>
        <v>0</v>
      </c>
      <c r="BL197" s="14" t="s">
        <v>187</v>
      </c>
      <c r="BM197" s="226" t="s">
        <v>375</v>
      </c>
    </row>
    <row r="198" s="12" customFormat="1" ht="25.92" customHeight="1">
      <c r="A198" s="12"/>
      <c r="B198" s="199"/>
      <c r="C198" s="200"/>
      <c r="D198" s="201" t="s">
        <v>72</v>
      </c>
      <c r="E198" s="202" t="s">
        <v>376</v>
      </c>
      <c r="F198" s="202" t="s">
        <v>377</v>
      </c>
      <c r="G198" s="200"/>
      <c r="H198" s="200"/>
      <c r="I198" s="203"/>
      <c r="J198" s="204">
        <f>BK198</f>
        <v>0</v>
      </c>
      <c r="K198" s="200"/>
      <c r="L198" s="205"/>
      <c r="M198" s="206"/>
      <c r="N198" s="207"/>
      <c r="O198" s="207"/>
      <c r="P198" s="208">
        <f>P199+P201+P203</f>
        <v>0</v>
      </c>
      <c r="Q198" s="207"/>
      <c r="R198" s="208">
        <f>R199+R201+R203</f>
        <v>0</v>
      </c>
      <c r="S198" s="207"/>
      <c r="T198" s="209">
        <f>T199+T201+T203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0" t="s">
        <v>232</v>
      </c>
      <c r="AT198" s="211" t="s">
        <v>72</v>
      </c>
      <c r="AU198" s="211" t="s">
        <v>73</v>
      </c>
      <c r="AY198" s="210" t="s">
        <v>132</v>
      </c>
      <c r="BK198" s="212">
        <f>BK199+BK201+BK203</f>
        <v>0</v>
      </c>
    </row>
    <row r="199" s="12" customFormat="1" ht="22.8" customHeight="1">
      <c r="A199" s="12"/>
      <c r="B199" s="199"/>
      <c r="C199" s="200"/>
      <c r="D199" s="201" t="s">
        <v>72</v>
      </c>
      <c r="E199" s="213" t="s">
        <v>378</v>
      </c>
      <c r="F199" s="213" t="s">
        <v>379</v>
      </c>
      <c r="G199" s="200"/>
      <c r="H199" s="200"/>
      <c r="I199" s="203"/>
      <c r="J199" s="214">
        <f>BK199</f>
        <v>0</v>
      </c>
      <c r="K199" s="200"/>
      <c r="L199" s="205"/>
      <c r="M199" s="206"/>
      <c r="N199" s="207"/>
      <c r="O199" s="207"/>
      <c r="P199" s="208">
        <f>P200</f>
        <v>0</v>
      </c>
      <c r="Q199" s="207"/>
      <c r="R199" s="208">
        <f>R200</f>
        <v>0</v>
      </c>
      <c r="S199" s="207"/>
      <c r="T199" s="209">
        <f>T200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0" t="s">
        <v>232</v>
      </c>
      <c r="AT199" s="211" t="s">
        <v>72</v>
      </c>
      <c r="AU199" s="211" t="s">
        <v>81</v>
      </c>
      <c r="AY199" s="210" t="s">
        <v>132</v>
      </c>
      <c r="BK199" s="212">
        <f>BK200</f>
        <v>0</v>
      </c>
    </row>
    <row r="200" s="2" customFormat="1" ht="16.5" customHeight="1">
      <c r="A200" s="35"/>
      <c r="B200" s="36"/>
      <c r="C200" s="215" t="s">
        <v>380</v>
      </c>
      <c r="D200" s="215" t="s">
        <v>138</v>
      </c>
      <c r="E200" s="216" t="s">
        <v>381</v>
      </c>
      <c r="F200" s="217" t="s">
        <v>382</v>
      </c>
      <c r="G200" s="218" t="s">
        <v>343</v>
      </c>
      <c r="H200" s="219">
        <v>1</v>
      </c>
      <c r="I200" s="220"/>
      <c r="J200" s="221">
        <f>ROUND(I200*H200,2)</f>
        <v>0</v>
      </c>
      <c r="K200" s="217" t="s">
        <v>1</v>
      </c>
      <c r="L200" s="41"/>
      <c r="M200" s="222" t="s">
        <v>1</v>
      </c>
      <c r="N200" s="223" t="s">
        <v>38</v>
      </c>
      <c r="O200" s="88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6" t="s">
        <v>142</v>
      </c>
      <c r="AT200" s="226" t="s">
        <v>138</v>
      </c>
      <c r="AU200" s="226" t="s">
        <v>83</v>
      </c>
      <c r="AY200" s="14" t="s">
        <v>132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4" t="s">
        <v>81</v>
      </c>
      <c r="BK200" s="227">
        <f>ROUND(I200*H200,2)</f>
        <v>0</v>
      </c>
      <c r="BL200" s="14" t="s">
        <v>142</v>
      </c>
      <c r="BM200" s="226" t="s">
        <v>383</v>
      </c>
    </row>
    <row r="201" s="12" customFormat="1" ht="22.8" customHeight="1">
      <c r="A201" s="12"/>
      <c r="B201" s="199"/>
      <c r="C201" s="200"/>
      <c r="D201" s="201" t="s">
        <v>72</v>
      </c>
      <c r="E201" s="213" t="s">
        <v>384</v>
      </c>
      <c r="F201" s="213" t="s">
        <v>385</v>
      </c>
      <c r="G201" s="200"/>
      <c r="H201" s="200"/>
      <c r="I201" s="203"/>
      <c r="J201" s="214">
        <f>BK201</f>
        <v>0</v>
      </c>
      <c r="K201" s="200"/>
      <c r="L201" s="205"/>
      <c r="M201" s="206"/>
      <c r="N201" s="207"/>
      <c r="O201" s="207"/>
      <c r="P201" s="208">
        <f>P202</f>
        <v>0</v>
      </c>
      <c r="Q201" s="207"/>
      <c r="R201" s="208">
        <f>R202</f>
        <v>0</v>
      </c>
      <c r="S201" s="207"/>
      <c r="T201" s="209">
        <f>T202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0" t="s">
        <v>232</v>
      </c>
      <c r="AT201" s="211" t="s">
        <v>72</v>
      </c>
      <c r="AU201" s="211" t="s">
        <v>81</v>
      </c>
      <c r="AY201" s="210" t="s">
        <v>132</v>
      </c>
      <c r="BK201" s="212">
        <f>BK202</f>
        <v>0</v>
      </c>
    </row>
    <row r="202" s="2" customFormat="1" ht="16.5" customHeight="1">
      <c r="A202" s="35"/>
      <c r="B202" s="36"/>
      <c r="C202" s="215" t="s">
        <v>386</v>
      </c>
      <c r="D202" s="215" t="s">
        <v>138</v>
      </c>
      <c r="E202" s="216" t="s">
        <v>387</v>
      </c>
      <c r="F202" s="217" t="s">
        <v>388</v>
      </c>
      <c r="G202" s="218" t="s">
        <v>348</v>
      </c>
      <c r="H202" s="238"/>
      <c r="I202" s="220"/>
      <c r="J202" s="221">
        <f>ROUND(I202*H202,2)</f>
        <v>0</v>
      </c>
      <c r="K202" s="217" t="s">
        <v>1</v>
      </c>
      <c r="L202" s="41"/>
      <c r="M202" s="222" t="s">
        <v>1</v>
      </c>
      <c r="N202" s="223" t="s">
        <v>38</v>
      </c>
      <c r="O202" s="88"/>
      <c r="P202" s="224">
        <f>O202*H202</f>
        <v>0</v>
      </c>
      <c r="Q202" s="224">
        <v>0</v>
      </c>
      <c r="R202" s="224">
        <f>Q202*H202</f>
        <v>0</v>
      </c>
      <c r="S202" s="224">
        <v>0</v>
      </c>
      <c r="T202" s="22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6" t="s">
        <v>142</v>
      </c>
      <c r="AT202" s="226" t="s">
        <v>138</v>
      </c>
      <c r="AU202" s="226" t="s">
        <v>83</v>
      </c>
      <c r="AY202" s="14" t="s">
        <v>132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4" t="s">
        <v>81</v>
      </c>
      <c r="BK202" s="227">
        <f>ROUND(I202*H202,2)</f>
        <v>0</v>
      </c>
      <c r="BL202" s="14" t="s">
        <v>142</v>
      </c>
      <c r="BM202" s="226" t="s">
        <v>389</v>
      </c>
    </row>
    <row r="203" s="12" customFormat="1" ht="22.8" customHeight="1">
      <c r="A203" s="12"/>
      <c r="B203" s="199"/>
      <c r="C203" s="200"/>
      <c r="D203" s="201" t="s">
        <v>72</v>
      </c>
      <c r="E203" s="213" t="s">
        <v>390</v>
      </c>
      <c r="F203" s="213" t="s">
        <v>391</v>
      </c>
      <c r="G203" s="200"/>
      <c r="H203" s="200"/>
      <c r="I203" s="203"/>
      <c r="J203" s="214">
        <f>BK203</f>
        <v>0</v>
      </c>
      <c r="K203" s="200"/>
      <c r="L203" s="205"/>
      <c r="M203" s="206"/>
      <c r="N203" s="207"/>
      <c r="O203" s="207"/>
      <c r="P203" s="208">
        <f>P204</f>
        <v>0</v>
      </c>
      <c r="Q203" s="207"/>
      <c r="R203" s="208">
        <f>R204</f>
        <v>0</v>
      </c>
      <c r="S203" s="207"/>
      <c r="T203" s="209">
        <f>T204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0" t="s">
        <v>232</v>
      </c>
      <c r="AT203" s="211" t="s">
        <v>72</v>
      </c>
      <c r="AU203" s="211" t="s">
        <v>81</v>
      </c>
      <c r="AY203" s="210" t="s">
        <v>132</v>
      </c>
      <c r="BK203" s="212">
        <f>BK204</f>
        <v>0</v>
      </c>
    </row>
    <row r="204" s="2" customFormat="1" ht="16.5" customHeight="1">
      <c r="A204" s="35"/>
      <c r="B204" s="36"/>
      <c r="C204" s="215" t="s">
        <v>392</v>
      </c>
      <c r="D204" s="215" t="s">
        <v>138</v>
      </c>
      <c r="E204" s="216" t="s">
        <v>393</v>
      </c>
      <c r="F204" s="217" t="s">
        <v>394</v>
      </c>
      <c r="G204" s="218" t="s">
        <v>348</v>
      </c>
      <c r="H204" s="238"/>
      <c r="I204" s="220"/>
      <c r="J204" s="221">
        <f>ROUND(I204*H204,2)</f>
        <v>0</v>
      </c>
      <c r="K204" s="217" t="s">
        <v>1</v>
      </c>
      <c r="L204" s="41"/>
      <c r="M204" s="239" t="s">
        <v>1</v>
      </c>
      <c r="N204" s="240" t="s">
        <v>38</v>
      </c>
      <c r="O204" s="241"/>
      <c r="P204" s="242">
        <f>O204*H204</f>
        <v>0</v>
      </c>
      <c r="Q204" s="242">
        <v>0</v>
      </c>
      <c r="R204" s="242">
        <f>Q204*H204</f>
        <v>0</v>
      </c>
      <c r="S204" s="242">
        <v>0</v>
      </c>
      <c r="T204" s="243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6" t="s">
        <v>142</v>
      </c>
      <c r="AT204" s="226" t="s">
        <v>138</v>
      </c>
      <c r="AU204" s="226" t="s">
        <v>83</v>
      </c>
      <c r="AY204" s="14" t="s">
        <v>132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4" t="s">
        <v>81</v>
      </c>
      <c r="BK204" s="227">
        <f>ROUND(I204*H204,2)</f>
        <v>0</v>
      </c>
      <c r="BL204" s="14" t="s">
        <v>142</v>
      </c>
      <c r="BM204" s="226" t="s">
        <v>395</v>
      </c>
    </row>
    <row r="205" s="2" customFormat="1" ht="6.96" customHeight="1">
      <c r="A205" s="35"/>
      <c r="B205" s="63"/>
      <c r="C205" s="64"/>
      <c r="D205" s="64"/>
      <c r="E205" s="64"/>
      <c r="F205" s="64"/>
      <c r="G205" s="64"/>
      <c r="H205" s="64"/>
      <c r="I205" s="64"/>
      <c r="J205" s="64"/>
      <c r="K205" s="64"/>
      <c r="L205" s="41"/>
      <c r="M205" s="35"/>
      <c r="O205" s="35"/>
      <c r="P205" s="35"/>
      <c r="Q205" s="35"/>
      <c r="R205" s="35"/>
      <c r="S205" s="35"/>
      <c r="T205" s="35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</row>
  </sheetData>
  <sheetProtection sheet="1" autoFilter="0" formatColumns="0" formatRows="0" objects="1" scenarios="1" spinCount="100000" saltValue="X+Xj+hNt886RzqcM0JMTPfFe30w6IbqnS7cQQUYzdLop7UrSG7Mcz20cFyfp5R29xXa7lLw7zP4Un4/oEPLCwg==" hashValue="dWKVB5HY/A4q9UkucwFts3Cp3fCHYd0g+RQ2a+ZW+U/DbPKvyxcM8I0NOtMB4804GDBlDEn4HVMKoA9FbdU3hw==" algorithmName="SHA-512" password="CC35"/>
  <autoFilter ref="C131:K204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93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 xml:space="preserve">ZŠ Horní Slavkov, Nádražní 683, 357 31  Horní Slavkov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396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29. 2. 2024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ROUND(J116,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ROUND((SUM(BE116:BE124)),  2)</f>
        <v>0</v>
      </c>
      <c r="G33" s="35"/>
      <c r="H33" s="35"/>
      <c r="I33" s="152">
        <v>0.20999999999999999</v>
      </c>
      <c r="J33" s="151">
        <f>ROUND(((SUM(BE116:BE124))*I33),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ROUND((SUM(BF116:BF124)),  2)</f>
        <v>0</v>
      </c>
      <c r="G34" s="35"/>
      <c r="H34" s="35"/>
      <c r="I34" s="152">
        <v>0.12</v>
      </c>
      <c r="J34" s="151">
        <f>ROUND(((SUM(BF116:BF124))*I34),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ROUND((SUM(BG116:BG124)),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ROUND((SUM(BH116:BH124)),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ROUND((SUM(BI116:BI124)),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 xml:space="preserve">ZŠ Horní Slavkov, Nádražní 683, 357 31  Horní Slavkov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02 - Zabezpečení LAN a WIFI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29. 2. 2024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97</v>
      </c>
      <c r="D94" s="173"/>
      <c r="E94" s="173"/>
      <c r="F94" s="173"/>
      <c r="G94" s="173"/>
      <c r="H94" s="173"/>
      <c r="I94" s="173"/>
      <c r="J94" s="174" t="s">
        <v>98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99</v>
      </c>
      <c r="D96" s="37"/>
      <c r="E96" s="37"/>
      <c r="F96" s="37"/>
      <c r="G96" s="37"/>
      <c r="H96" s="37"/>
      <c r="I96" s="37"/>
      <c r="J96" s="107">
        <f>J116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100</v>
      </c>
    </row>
    <row r="97" s="2" customFormat="1" ht="21.84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102" s="2" customFormat="1" ht="6.96" customHeight="1">
      <c r="A102" s="35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24.96" customHeight="1">
      <c r="A103" s="35"/>
      <c r="B103" s="36"/>
      <c r="C103" s="20" t="s">
        <v>117</v>
      </c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12" customHeight="1">
      <c r="A105" s="35"/>
      <c r="B105" s="36"/>
      <c r="C105" s="29" t="s">
        <v>16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6.5" customHeight="1">
      <c r="A106" s="35"/>
      <c r="B106" s="36"/>
      <c r="C106" s="37"/>
      <c r="D106" s="37"/>
      <c r="E106" s="171" t="str">
        <f>E7</f>
        <v xml:space="preserve">ZŠ Horní Slavkov, Nádražní 683, 357 31  Horní Slavkov</v>
      </c>
      <c r="F106" s="29"/>
      <c r="G106" s="29"/>
      <c r="H106" s="29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94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73" t="str">
        <f>E9</f>
        <v>02 - Zabezpečení LAN a WIFI</v>
      </c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20</v>
      </c>
      <c r="D110" s="37"/>
      <c r="E110" s="37"/>
      <c r="F110" s="24" t="str">
        <f>F12</f>
        <v xml:space="preserve"> </v>
      </c>
      <c r="G110" s="37"/>
      <c r="H110" s="37"/>
      <c r="I110" s="29" t="s">
        <v>22</v>
      </c>
      <c r="J110" s="76" t="str">
        <f>IF(J12="","",J12)</f>
        <v>29. 2. 2024</v>
      </c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5.15" customHeight="1">
      <c r="A112" s="35"/>
      <c r="B112" s="36"/>
      <c r="C112" s="29" t="s">
        <v>24</v>
      </c>
      <c r="D112" s="37"/>
      <c r="E112" s="37"/>
      <c r="F112" s="24" t="str">
        <f>E15</f>
        <v xml:space="preserve"> </v>
      </c>
      <c r="G112" s="37"/>
      <c r="H112" s="37"/>
      <c r="I112" s="29" t="s">
        <v>29</v>
      </c>
      <c r="J112" s="33" t="str">
        <f>E21</f>
        <v xml:space="preserve"> 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27</v>
      </c>
      <c r="D113" s="37"/>
      <c r="E113" s="37"/>
      <c r="F113" s="24" t="str">
        <f>IF(E18="","",E18)</f>
        <v>Vyplň údaj</v>
      </c>
      <c r="G113" s="37"/>
      <c r="H113" s="37"/>
      <c r="I113" s="29" t="s">
        <v>31</v>
      </c>
      <c r="J113" s="33" t="str">
        <f>E24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0.32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11" customFormat="1" ht="29.28" customHeight="1">
      <c r="A115" s="188"/>
      <c r="B115" s="189"/>
      <c r="C115" s="190" t="s">
        <v>118</v>
      </c>
      <c r="D115" s="191" t="s">
        <v>58</v>
      </c>
      <c r="E115" s="191" t="s">
        <v>54</v>
      </c>
      <c r="F115" s="191" t="s">
        <v>55</v>
      </c>
      <c r="G115" s="191" t="s">
        <v>119</v>
      </c>
      <c r="H115" s="191" t="s">
        <v>120</v>
      </c>
      <c r="I115" s="191" t="s">
        <v>121</v>
      </c>
      <c r="J115" s="191" t="s">
        <v>98</v>
      </c>
      <c r="K115" s="192" t="s">
        <v>122</v>
      </c>
      <c r="L115" s="193"/>
      <c r="M115" s="97" t="s">
        <v>1</v>
      </c>
      <c r="N115" s="98" t="s">
        <v>37</v>
      </c>
      <c r="O115" s="98" t="s">
        <v>123</v>
      </c>
      <c r="P115" s="98" t="s">
        <v>124</v>
      </c>
      <c r="Q115" s="98" t="s">
        <v>125</v>
      </c>
      <c r="R115" s="98" t="s">
        <v>126</v>
      </c>
      <c r="S115" s="98" t="s">
        <v>127</v>
      </c>
      <c r="T115" s="99" t="s">
        <v>128</v>
      </c>
      <c r="U115" s="188"/>
      <c r="V115" s="188"/>
      <c r="W115" s="188"/>
      <c r="X115" s="188"/>
      <c r="Y115" s="188"/>
      <c r="Z115" s="188"/>
      <c r="AA115" s="188"/>
      <c r="AB115" s="188"/>
      <c r="AC115" s="188"/>
      <c r="AD115" s="188"/>
      <c r="AE115" s="188"/>
    </row>
    <row r="116" s="2" customFormat="1" ht="22.8" customHeight="1">
      <c r="A116" s="35"/>
      <c r="B116" s="36"/>
      <c r="C116" s="104" t="s">
        <v>129</v>
      </c>
      <c r="D116" s="37"/>
      <c r="E116" s="37"/>
      <c r="F116" s="37"/>
      <c r="G116" s="37"/>
      <c r="H116" s="37"/>
      <c r="I116" s="37"/>
      <c r="J116" s="194">
        <f>BK116</f>
        <v>0</v>
      </c>
      <c r="K116" s="37"/>
      <c r="L116" s="41"/>
      <c r="M116" s="100"/>
      <c r="N116" s="195"/>
      <c r="O116" s="101"/>
      <c r="P116" s="196">
        <f>SUM(P117:P124)</f>
        <v>0</v>
      </c>
      <c r="Q116" s="101"/>
      <c r="R116" s="196">
        <f>SUM(R117:R124)</f>
        <v>0</v>
      </c>
      <c r="S116" s="101"/>
      <c r="T116" s="197">
        <f>SUM(T117:T124)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4" t="s">
        <v>72</v>
      </c>
      <c r="AU116" s="14" t="s">
        <v>100</v>
      </c>
      <c r="BK116" s="198">
        <f>SUM(BK117:BK124)</f>
        <v>0</v>
      </c>
    </row>
    <row r="117" s="2" customFormat="1" ht="21.75" customHeight="1">
      <c r="A117" s="35"/>
      <c r="B117" s="36"/>
      <c r="C117" s="228" t="s">
        <v>81</v>
      </c>
      <c r="D117" s="228" t="s">
        <v>145</v>
      </c>
      <c r="E117" s="229" t="s">
        <v>397</v>
      </c>
      <c r="F117" s="230" t="s">
        <v>398</v>
      </c>
      <c r="G117" s="231" t="s">
        <v>399</v>
      </c>
      <c r="H117" s="232">
        <v>1</v>
      </c>
      <c r="I117" s="233"/>
      <c r="J117" s="234">
        <f>ROUND(I117*H117,2)</f>
        <v>0</v>
      </c>
      <c r="K117" s="230" t="s">
        <v>1</v>
      </c>
      <c r="L117" s="235"/>
      <c r="M117" s="236" t="s">
        <v>1</v>
      </c>
      <c r="N117" s="237" t="s">
        <v>38</v>
      </c>
      <c r="O117" s="88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26" t="s">
        <v>149</v>
      </c>
      <c r="AT117" s="226" t="s">
        <v>145</v>
      </c>
      <c r="AU117" s="226" t="s">
        <v>73</v>
      </c>
      <c r="AY117" s="14" t="s">
        <v>132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4" t="s">
        <v>81</v>
      </c>
      <c r="BK117" s="227">
        <f>ROUND(I117*H117,2)</f>
        <v>0</v>
      </c>
      <c r="BL117" s="14" t="s">
        <v>142</v>
      </c>
      <c r="BM117" s="226" t="s">
        <v>400</v>
      </c>
    </row>
    <row r="118" s="2" customFormat="1" ht="24.15" customHeight="1">
      <c r="A118" s="35"/>
      <c r="B118" s="36"/>
      <c r="C118" s="228" t="s">
        <v>133</v>
      </c>
      <c r="D118" s="228" t="s">
        <v>145</v>
      </c>
      <c r="E118" s="229" t="s">
        <v>401</v>
      </c>
      <c r="F118" s="230" t="s">
        <v>402</v>
      </c>
      <c r="G118" s="231" t="s">
        <v>399</v>
      </c>
      <c r="H118" s="232">
        <v>5</v>
      </c>
      <c r="I118" s="233"/>
      <c r="J118" s="234">
        <f>ROUND(I118*H118,2)</f>
        <v>0</v>
      </c>
      <c r="K118" s="230" t="s">
        <v>1</v>
      </c>
      <c r="L118" s="235"/>
      <c r="M118" s="236" t="s">
        <v>1</v>
      </c>
      <c r="N118" s="237" t="s">
        <v>38</v>
      </c>
      <c r="O118" s="88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26" t="s">
        <v>149</v>
      </c>
      <c r="AT118" s="226" t="s">
        <v>145</v>
      </c>
      <c r="AU118" s="226" t="s">
        <v>73</v>
      </c>
      <c r="AY118" s="14" t="s">
        <v>132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4" t="s">
        <v>81</v>
      </c>
      <c r="BK118" s="227">
        <f>ROUND(I118*H118,2)</f>
        <v>0</v>
      </c>
      <c r="BL118" s="14" t="s">
        <v>142</v>
      </c>
      <c r="BM118" s="226" t="s">
        <v>403</v>
      </c>
    </row>
    <row r="119" s="2" customFormat="1" ht="24.15" customHeight="1">
      <c r="A119" s="35"/>
      <c r="B119" s="36"/>
      <c r="C119" s="228" t="s">
        <v>142</v>
      </c>
      <c r="D119" s="228" t="s">
        <v>145</v>
      </c>
      <c r="E119" s="229" t="s">
        <v>404</v>
      </c>
      <c r="F119" s="230" t="s">
        <v>405</v>
      </c>
      <c r="G119" s="231" t="s">
        <v>399</v>
      </c>
      <c r="H119" s="232">
        <v>5</v>
      </c>
      <c r="I119" s="233"/>
      <c r="J119" s="234">
        <f>ROUND(I119*H119,2)</f>
        <v>0</v>
      </c>
      <c r="K119" s="230" t="s">
        <v>1</v>
      </c>
      <c r="L119" s="235"/>
      <c r="M119" s="236" t="s">
        <v>1</v>
      </c>
      <c r="N119" s="237" t="s">
        <v>38</v>
      </c>
      <c r="O119" s="88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6" t="s">
        <v>149</v>
      </c>
      <c r="AT119" s="226" t="s">
        <v>145</v>
      </c>
      <c r="AU119" s="226" t="s">
        <v>73</v>
      </c>
      <c r="AY119" s="14" t="s">
        <v>132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4" t="s">
        <v>81</v>
      </c>
      <c r="BK119" s="227">
        <f>ROUND(I119*H119,2)</f>
        <v>0</v>
      </c>
      <c r="BL119" s="14" t="s">
        <v>142</v>
      </c>
      <c r="BM119" s="226" t="s">
        <v>406</v>
      </c>
    </row>
    <row r="120" s="2" customFormat="1" ht="16.5" customHeight="1">
      <c r="A120" s="35"/>
      <c r="B120" s="36"/>
      <c r="C120" s="228" t="s">
        <v>232</v>
      </c>
      <c r="D120" s="228" t="s">
        <v>145</v>
      </c>
      <c r="E120" s="229" t="s">
        <v>407</v>
      </c>
      <c r="F120" s="230" t="s">
        <v>408</v>
      </c>
      <c r="G120" s="231" t="s">
        <v>399</v>
      </c>
      <c r="H120" s="232">
        <v>1</v>
      </c>
      <c r="I120" s="233"/>
      <c r="J120" s="234">
        <f>ROUND(I120*H120,2)</f>
        <v>0</v>
      </c>
      <c r="K120" s="230" t="s">
        <v>1</v>
      </c>
      <c r="L120" s="235"/>
      <c r="M120" s="236" t="s">
        <v>1</v>
      </c>
      <c r="N120" s="237" t="s">
        <v>38</v>
      </c>
      <c r="O120" s="88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26" t="s">
        <v>149</v>
      </c>
      <c r="AT120" s="226" t="s">
        <v>145</v>
      </c>
      <c r="AU120" s="226" t="s">
        <v>73</v>
      </c>
      <c r="AY120" s="14" t="s">
        <v>132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4" t="s">
        <v>81</v>
      </c>
      <c r="BK120" s="227">
        <f>ROUND(I120*H120,2)</f>
        <v>0</v>
      </c>
      <c r="BL120" s="14" t="s">
        <v>142</v>
      </c>
      <c r="BM120" s="226" t="s">
        <v>409</v>
      </c>
    </row>
    <row r="121" s="2" customFormat="1" ht="16.5" customHeight="1">
      <c r="A121" s="35"/>
      <c r="B121" s="36"/>
      <c r="C121" s="228" t="s">
        <v>135</v>
      </c>
      <c r="D121" s="228" t="s">
        <v>145</v>
      </c>
      <c r="E121" s="229" t="s">
        <v>410</v>
      </c>
      <c r="F121" s="230" t="s">
        <v>411</v>
      </c>
      <c r="G121" s="231" t="s">
        <v>399</v>
      </c>
      <c r="H121" s="232">
        <v>24</v>
      </c>
      <c r="I121" s="233"/>
      <c r="J121" s="234">
        <f>ROUND(I121*H121,2)</f>
        <v>0</v>
      </c>
      <c r="K121" s="230" t="s">
        <v>1</v>
      </c>
      <c r="L121" s="235"/>
      <c r="M121" s="236" t="s">
        <v>1</v>
      </c>
      <c r="N121" s="237" t="s">
        <v>38</v>
      </c>
      <c r="O121" s="88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6" t="s">
        <v>149</v>
      </c>
      <c r="AT121" s="226" t="s">
        <v>145</v>
      </c>
      <c r="AU121" s="226" t="s">
        <v>73</v>
      </c>
      <c r="AY121" s="14" t="s">
        <v>132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4" t="s">
        <v>81</v>
      </c>
      <c r="BK121" s="227">
        <f>ROUND(I121*H121,2)</f>
        <v>0</v>
      </c>
      <c r="BL121" s="14" t="s">
        <v>142</v>
      </c>
      <c r="BM121" s="226" t="s">
        <v>412</v>
      </c>
    </row>
    <row r="122" s="2" customFormat="1" ht="16.5" customHeight="1">
      <c r="A122" s="35"/>
      <c r="B122" s="36"/>
      <c r="C122" s="228" t="s">
        <v>149</v>
      </c>
      <c r="D122" s="228" t="s">
        <v>145</v>
      </c>
      <c r="E122" s="229" t="s">
        <v>413</v>
      </c>
      <c r="F122" s="230" t="s">
        <v>414</v>
      </c>
      <c r="G122" s="231" t="s">
        <v>343</v>
      </c>
      <c r="H122" s="232">
        <v>1</v>
      </c>
      <c r="I122" s="233"/>
      <c r="J122" s="234">
        <f>ROUND(I122*H122,2)</f>
        <v>0</v>
      </c>
      <c r="K122" s="230" t="s">
        <v>1</v>
      </c>
      <c r="L122" s="235"/>
      <c r="M122" s="236" t="s">
        <v>1</v>
      </c>
      <c r="N122" s="237" t="s">
        <v>38</v>
      </c>
      <c r="O122" s="88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6" t="s">
        <v>149</v>
      </c>
      <c r="AT122" s="226" t="s">
        <v>145</v>
      </c>
      <c r="AU122" s="226" t="s">
        <v>73</v>
      </c>
      <c r="AY122" s="14" t="s">
        <v>132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4" t="s">
        <v>81</v>
      </c>
      <c r="BK122" s="227">
        <f>ROUND(I122*H122,2)</f>
        <v>0</v>
      </c>
      <c r="BL122" s="14" t="s">
        <v>142</v>
      </c>
      <c r="BM122" s="226" t="s">
        <v>415</v>
      </c>
    </row>
    <row r="123" s="2" customFormat="1" ht="16.5" customHeight="1">
      <c r="A123" s="35"/>
      <c r="B123" s="36"/>
      <c r="C123" s="228" t="s">
        <v>416</v>
      </c>
      <c r="D123" s="228" t="s">
        <v>145</v>
      </c>
      <c r="E123" s="229" t="s">
        <v>417</v>
      </c>
      <c r="F123" s="230" t="s">
        <v>418</v>
      </c>
      <c r="G123" s="231" t="s">
        <v>399</v>
      </c>
      <c r="H123" s="232">
        <v>1</v>
      </c>
      <c r="I123" s="233"/>
      <c r="J123" s="234">
        <f>ROUND(I123*H123,2)</f>
        <v>0</v>
      </c>
      <c r="K123" s="230" t="s">
        <v>1</v>
      </c>
      <c r="L123" s="235"/>
      <c r="M123" s="236" t="s">
        <v>1</v>
      </c>
      <c r="N123" s="237" t="s">
        <v>38</v>
      </c>
      <c r="O123" s="88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6" t="s">
        <v>149</v>
      </c>
      <c r="AT123" s="226" t="s">
        <v>145</v>
      </c>
      <c r="AU123" s="226" t="s">
        <v>73</v>
      </c>
      <c r="AY123" s="14" t="s">
        <v>132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4" t="s">
        <v>81</v>
      </c>
      <c r="BK123" s="227">
        <f>ROUND(I123*H123,2)</f>
        <v>0</v>
      </c>
      <c r="BL123" s="14" t="s">
        <v>142</v>
      </c>
      <c r="BM123" s="226" t="s">
        <v>419</v>
      </c>
    </row>
    <row r="124" s="2" customFormat="1" ht="21.75" customHeight="1">
      <c r="A124" s="35"/>
      <c r="B124" s="36"/>
      <c r="C124" s="228" t="s">
        <v>160</v>
      </c>
      <c r="D124" s="228" t="s">
        <v>145</v>
      </c>
      <c r="E124" s="229" t="s">
        <v>420</v>
      </c>
      <c r="F124" s="230" t="s">
        <v>421</v>
      </c>
      <c r="G124" s="231" t="s">
        <v>399</v>
      </c>
      <c r="H124" s="232">
        <v>1</v>
      </c>
      <c r="I124" s="233"/>
      <c r="J124" s="234">
        <f>ROUND(I124*H124,2)</f>
        <v>0</v>
      </c>
      <c r="K124" s="230" t="s">
        <v>1</v>
      </c>
      <c r="L124" s="235"/>
      <c r="M124" s="244" t="s">
        <v>1</v>
      </c>
      <c r="N124" s="245" t="s">
        <v>38</v>
      </c>
      <c r="O124" s="241"/>
      <c r="P124" s="242">
        <f>O124*H124</f>
        <v>0</v>
      </c>
      <c r="Q124" s="242">
        <v>0</v>
      </c>
      <c r="R124" s="242">
        <f>Q124*H124</f>
        <v>0</v>
      </c>
      <c r="S124" s="242">
        <v>0</v>
      </c>
      <c r="T124" s="243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6" t="s">
        <v>149</v>
      </c>
      <c r="AT124" s="226" t="s">
        <v>145</v>
      </c>
      <c r="AU124" s="226" t="s">
        <v>73</v>
      </c>
      <c r="AY124" s="14" t="s">
        <v>132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4" t="s">
        <v>81</v>
      </c>
      <c r="BK124" s="227">
        <f>ROUND(I124*H124,2)</f>
        <v>0</v>
      </c>
      <c r="BL124" s="14" t="s">
        <v>142</v>
      </c>
      <c r="BM124" s="226" t="s">
        <v>422</v>
      </c>
    </row>
    <row r="125" s="2" customFormat="1" ht="6.96" customHeight="1">
      <c r="A125" s="35"/>
      <c r="B125" s="63"/>
      <c r="C125" s="64"/>
      <c r="D125" s="64"/>
      <c r="E125" s="64"/>
      <c r="F125" s="64"/>
      <c r="G125" s="64"/>
      <c r="H125" s="64"/>
      <c r="I125" s="64"/>
      <c r="J125" s="64"/>
      <c r="K125" s="64"/>
      <c r="L125" s="41"/>
      <c r="M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</sheetData>
  <sheetProtection sheet="1" autoFilter="0" formatColumns="0" formatRows="0" objects="1" scenarios="1" spinCount="100000" saltValue="Di+twKxDUsI0qCK/7RDJ0G79hnatpNdsoynu8M8oNas9UmLhjbSilCCfPp2VxxD5XqKaSrkTwkpfYl2Cdx0oKw==" hashValue="Ic6csZFcd5PoPuemOW5mh/6cuHRN7SDiMPHNcNt/hKSy3WTO6XodTEiXSuY6zS97xXiZjIo3UCEp79i3+w8RDA==" algorithmName="SHA-512" password="CC35"/>
  <autoFilter ref="C115:K124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93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 xml:space="preserve">ZŠ Horní Slavkov, Nádražní 683, 357 31  Horní Slavkov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423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29. 2. 2024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ROUND(J116,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ROUND((SUM(BE116:BE117)),  2)</f>
        <v>0</v>
      </c>
      <c r="G33" s="35"/>
      <c r="H33" s="35"/>
      <c r="I33" s="152">
        <v>0.20999999999999999</v>
      </c>
      <c r="J33" s="151">
        <f>ROUND(((SUM(BE116:BE117))*I33),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ROUND((SUM(BF116:BF117)),  2)</f>
        <v>0</v>
      </c>
      <c r="G34" s="35"/>
      <c r="H34" s="35"/>
      <c r="I34" s="152">
        <v>0.12</v>
      </c>
      <c r="J34" s="151">
        <f>ROUND(((SUM(BF116:BF117))*I34),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ROUND((SUM(BG116:BG117)),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ROUND((SUM(BH116:BH117)),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ROUND((SUM(BI116:BI117)),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 xml:space="preserve">ZŠ Horní Slavkov, Nádražní 683, 357 31  Horní Slavkov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03 - Centrální logování a monitoring síťového provozu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29. 2. 2024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97</v>
      </c>
      <c r="D94" s="173"/>
      <c r="E94" s="173"/>
      <c r="F94" s="173"/>
      <c r="G94" s="173"/>
      <c r="H94" s="173"/>
      <c r="I94" s="173"/>
      <c r="J94" s="174" t="s">
        <v>98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99</v>
      </c>
      <c r="D96" s="37"/>
      <c r="E96" s="37"/>
      <c r="F96" s="37"/>
      <c r="G96" s="37"/>
      <c r="H96" s="37"/>
      <c r="I96" s="37"/>
      <c r="J96" s="107">
        <f>J116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100</v>
      </c>
    </row>
    <row r="97" s="2" customFormat="1" ht="21.84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102" s="2" customFormat="1" ht="6.96" customHeight="1">
      <c r="A102" s="35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24.96" customHeight="1">
      <c r="A103" s="35"/>
      <c r="B103" s="36"/>
      <c r="C103" s="20" t="s">
        <v>117</v>
      </c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12" customHeight="1">
      <c r="A105" s="35"/>
      <c r="B105" s="36"/>
      <c r="C105" s="29" t="s">
        <v>16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6.5" customHeight="1">
      <c r="A106" s="35"/>
      <c r="B106" s="36"/>
      <c r="C106" s="37"/>
      <c r="D106" s="37"/>
      <c r="E106" s="171" t="str">
        <f>E7</f>
        <v xml:space="preserve">ZŠ Horní Slavkov, Nádražní 683, 357 31  Horní Slavkov</v>
      </c>
      <c r="F106" s="29"/>
      <c r="G106" s="29"/>
      <c r="H106" s="29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94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73" t="str">
        <f>E9</f>
        <v>03 - Centrální logování a monitoring síťového provozu</v>
      </c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20</v>
      </c>
      <c r="D110" s="37"/>
      <c r="E110" s="37"/>
      <c r="F110" s="24" t="str">
        <f>F12</f>
        <v xml:space="preserve"> </v>
      </c>
      <c r="G110" s="37"/>
      <c r="H110" s="37"/>
      <c r="I110" s="29" t="s">
        <v>22</v>
      </c>
      <c r="J110" s="76" t="str">
        <f>IF(J12="","",J12)</f>
        <v>29. 2. 2024</v>
      </c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5.15" customHeight="1">
      <c r="A112" s="35"/>
      <c r="B112" s="36"/>
      <c r="C112" s="29" t="s">
        <v>24</v>
      </c>
      <c r="D112" s="37"/>
      <c r="E112" s="37"/>
      <c r="F112" s="24" t="str">
        <f>E15</f>
        <v xml:space="preserve"> </v>
      </c>
      <c r="G112" s="37"/>
      <c r="H112" s="37"/>
      <c r="I112" s="29" t="s">
        <v>29</v>
      </c>
      <c r="J112" s="33" t="str">
        <f>E21</f>
        <v xml:space="preserve"> 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27</v>
      </c>
      <c r="D113" s="37"/>
      <c r="E113" s="37"/>
      <c r="F113" s="24" t="str">
        <f>IF(E18="","",E18)</f>
        <v>Vyplň údaj</v>
      </c>
      <c r="G113" s="37"/>
      <c r="H113" s="37"/>
      <c r="I113" s="29" t="s">
        <v>31</v>
      </c>
      <c r="J113" s="33" t="str">
        <f>E24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0.32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11" customFormat="1" ht="29.28" customHeight="1">
      <c r="A115" s="188"/>
      <c r="B115" s="189"/>
      <c r="C115" s="190" t="s">
        <v>118</v>
      </c>
      <c r="D115" s="191" t="s">
        <v>58</v>
      </c>
      <c r="E115" s="191" t="s">
        <v>54</v>
      </c>
      <c r="F115" s="191" t="s">
        <v>55</v>
      </c>
      <c r="G115" s="191" t="s">
        <v>119</v>
      </c>
      <c r="H115" s="191" t="s">
        <v>120</v>
      </c>
      <c r="I115" s="191" t="s">
        <v>121</v>
      </c>
      <c r="J115" s="191" t="s">
        <v>98</v>
      </c>
      <c r="K115" s="192" t="s">
        <v>122</v>
      </c>
      <c r="L115" s="193"/>
      <c r="M115" s="97" t="s">
        <v>1</v>
      </c>
      <c r="N115" s="98" t="s">
        <v>37</v>
      </c>
      <c r="O115" s="98" t="s">
        <v>123</v>
      </c>
      <c r="P115" s="98" t="s">
        <v>124</v>
      </c>
      <c r="Q115" s="98" t="s">
        <v>125</v>
      </c>
      <c r="R115" s="98" t="s">
        <v>126</v>
      </c>
      <c r="S115" s="98" t="s">
        <v>127</v>
      </c>
      <c r="T115" s="99" t="s">
        <v>128</v>
      </c>
      <c r="U115" s="188"/>
      <c r="V115" s="188"/>
      <c r="W115" s="188"/>
      <c r="X115" s="188"/>
      <c r="Y115" s="188"/>
      <c r="Z115" s="188"/>
      <c r="AA115" s="188"/>
      <c r="AB115" s="188"/>
      <c r="AC115" s="188"/>
      <c r="AD115" s="188"/>
      <c r="AE115" s="188"/>
    </row>
    <row r="116" s="2" customFormat="1" ht="22.8" customHeight="1">
      <c r="A116" s="35"/>
      <c r="B116" s="36"/>
      <c r="C116" s="104" t="s">
        <v>129</v>
      </c>
      <c r="D116" s="37"/>
      <c r="E116" s="37"/>
      <c r="F116" s="37"/>
      <c r="G116" s="37"/>
      <c r="H116" s="37"/>
      <c r="I116" s="37"/>
      <c r="J116" s="194">
        <f>BK116</f>
        <v>0</v>
      </c>
      <c r="K116" s="37"/>
      <c r="L116" s="41"/>
      <c r="M116" s="100"/>
      <c r="N116" s="195"/>
      <c r="O116" s="101"/>
      <c r="P116" s="196">
        <f>P117</f>
        <v>0</v>
      </c>
      <c r="Q116" s="101"/>
      <c r="R116" s="196">
        <f>R117</f>
        <v>0</v>
      </c>
      <c r="S116" s="101"/>
      <c r="T116" s="197">
        <f>T117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4" t="s">
        <v>72</v>
      </c>
      <c r="AU116" s="14" t="s">
        <v>100</v>
      </c>
      <c r="BK116" s="198">
        <f>BK117</f>
        <v>0</v>
      </c>
    </row>
    <row r="117" s="2" customFormat="1" ht="24.15" customHeight="1">
      <c r="A117" s="35"/>
      <c r="B117" s="36"/>
      <c r="C117" s="228" t="s">
        <v>81</v>
      </c>
      <c r="D117" s="228" t="s">
        <v>145</v>
      </c>
      <c r="E117" s="229" t="s">
        <v>424</v>
      </c>
      <c r="F117" s="230" t="s">
        <v>425</v>
      </c>
      <c r="G117" s="231" t="s">
        <v>399</v>
      </c>
      <c r="H117" s="232">
        <v>1</v>
      </c>
      <c r="I117" s="233"/>
      <c r="J117" s="234">
        <f>ROUND(I117*H117,2)</f>
        <v>0</v>
      </c>
      <c r="K117" s="230" t="s">
        <v>1</v>
      </c>
      <c r="L117" s="235"/>
      <c r="M117" s="244" t="s">
        <v>1</v>
      </c>
      <c r="N117" s="245" t="s">
        <v>38</v>
      </c>
      <c r="O117" s="241"/>
      <c r="P117" s="242">
        <f>O117*H117</f>
        <v>0</v>
      </c>
      <c r="Q117" s="242">
        <v>0</v>
      </c>
      <c r="R117" s="242">
        <f>Q117*H117</f>
        <v>0</v>
      </c>
      <c r="S117" s="242">
        <v>0</v>
      </c>
      <c r="T117" s="243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26" t="s">
        <v>149</v>
      </c>
      <c r="AT117" s="226" t="s">
        <v>145</v>
      </c>
      <c r="AU117" s="226" t="s">
        <v>73</v>
      </c>
      <c r="AY117" s="14" t="s">
        <v>132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4" t="s">
        <v>81</v>
      </c>
      <c r="BK117" s="227">
        <f>ROUND(I117*H117,2)</f>
        <v>0</v>
      </c>
      <c r="BL117" s="14" t="s">
        <v>142</v>
      </c>
      <c r="BM117" s="226" t="s">
        <v>426</v>
      </c>
    </row>
    <row r="118" s="2" customFormat="1" ht="6.96" customHeight="1">
      <c r="A118" s="35"/>
      <c r="B118" s="63"/>
      <c r="C118" s="64"/>
      <c r="D118" s="64"/>
      <c r="E118" s="64"/>
      <c r="F118" s="64"/>
      <c r="G118" s="64"/>
      <c r="H118" s="64"/>
      <c r="I118" s="64"/>
      <c r="J118" s="64"/>
      <c r="K118" s="64"/>
      <c r="L118" s="41"/>
      <c r="M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</sheetData>
  <sheetProtection sheet="1" autoFilter="0" formatColumns="0" formatRows="0" objects="1" scenarios="1" spinCount="100000" saltValue="q4t8ik0WdGoPtO3UARRYonlsR89DTUMM2VmhmXCntNyshZZlY0lS2lSCJmdBayJtlPyW0t+M/79mwc6oFBno1A==" hashValue="KCNg7v5kT0YnQxWNsVY41xKTWlG7Y3/1NbtXvy5M99FzfH6XKl7yAmvPakB+58T2eMwibFxNjEWjN7u0tRI5tQ==" algorithmName="SHA-512" password="CC35"/>
  <autoFilter ref="C115:K117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93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 xml:space="preserve">ZŠ Horní Slavkov, Nádražní 683, 357 31  Horní Slavkov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30" customHeight="1">
      <c r="A9" s="35"/>
      <c r="B9" s="41"/>
      <c r="C9" s="35"/>
      <c r="D9" s="35"/>
      <c r="E9" s="139" t="s">
        <v>427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29. 2. 2024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ROUND(J116,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ROUND((SUM(BE116:BE123)),  2)</f>
        <v>0</v>
      </c>
      <c r="G33" s="35"/>
      <c r="H33" s="35"/>
      <c r="I33" s="152">
        <v>0.20999999999999999</v>
      </c>
      <c r="J33" s="151">
        <f>ROUND(((SUM(BE116:BE123))*I33),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ROUND((SUM(BF116:BF123)),  2)</f>
        <v>0</v>
      </c>
      <c r="G34" s="35"/>
      <c r="H34" s="35"/>
      <c r="I34" s="152">
        <v>0.12</v>
      </c>
      <c r="J34" s="151">
        <f>ROUND(((SUM(BF116:BF123))*I34),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ROUND((SUM(BG116:BG123)),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ROUND((SUM(BH116:BH123)),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ROUND((SUM(BI116:BI123)),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 xml:space="preserve">ZŠ Horní Slavkov, Nádražní 683, 357 31  Horní Slavkov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30" customHeight="1">
      <c r="A87" s="35"/>
      <c r="B87" s="36"/>
      <c r="C87" s="37"/>
      <c r="D87" s="37"/>
      <c r="E87" s="73" t="str">
        <f>E9</f>
        <v>04 - Server, diskové pole, UPS, zálohování a licence operačních systémů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29. 2. 2024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97</v>
      </c>
      <c r="D94" s="173"/>
      <c r="E94" s="173"/>
      <c r="F94" s="173"/>
      <c r="G94" s="173"/>
      <c r="H94" s="173"/>
      <c r="I94" s="173"/>
      <c r="J94" s="174" t="s">
        <v>98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99</v>
      </c>
      <c r="D96" s="37"/>
      <c r="E96" s="37"/>
      <c r="F96" s="37"/>
      <c r="G96" s="37"/>
      <c r="H96" s="37"/>
      <c r="I96" s="37"/>
      <c r="J96" s="107">
        <f>J116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100</v>
      </c>
    </row>
    <row r="97" s="2" customFormat="1" ht="21.84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102" s="2" customFormat="1" ht="6.96" customHeight="1">
      <c r="A102" s="35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24.96" customHeight="1">
      <c r="A103" s="35"/>
      <c r="B103" s="36"/>
      <c r="C103" s="20" t="s">
        <v>117</v>
      </c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12" customHeight="1">
      <c r="A105" s="35"/>
      <c r="B105" s="36"/>
      <c r="C105" s="29" t="s">
        <v>16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6.5" customHeight="1">
      <c r="A106" s="35"/>
      <c r="B106" s="36"/>
      <c r="C106" s="37"/>
      <c r="D106" s="37"/>
      <c r="E106" s="171" t="str">
        <f>E7</f>
        <v xml:space="preserve">ZŠ Horní Slavkov, Nádražní 683, 357 31  Horní Slavkov</v>
      </c>
      <c r="F106" s="29"/>
      <c r="G106" s="29"/>
      <c r="H106" s="29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94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30" customHeight="1">
      <c r="A108" s="35"/>
      <c r="B108" s="36"/>
      <c r="C108" s="37"/>
      <c r="D108" s="37"/>
      <c r="E108" s="73" t="str">
        <f>E9</f>
        <v>04 - Server, diskové pole, UPS, zálohování a licence operačních systémů</v>
      </c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20</v>
      </c>
      <c r="D110" s="37"/>
      <c r="E110" s="37"/>
      <c r="F110" s="24" t="str">
        <f>F12</f>
        <v xml:space="preserve"> </v>
      </c>
      <c r="G110" s="37"/>
      <c r="H110" s="37"/>
      <c r="I110" s="29" t="s">
        <v>22</v>
      </c>
      <c r="J110" s="76" t="str">
        <f>IF(J12="","",J12)</f>
        <v>29. 2. 2024</v>
      </c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5.15" customHeight="1">
      <c r="A112" s="35"/>
      <c r="B112" s="36"/>
      <c r="C112" s="29" t="s">
        <v>24</v>
      </c>
      <c r="D112" s="37"/>
      <c r="E112" s="37"/>
      <c r="F112" s="24" t="str">
        <f>E15</f>
        <v xml:space="preserve"> </v>
      </c>
      <c r="G112" s="37"/>
      <c r="H112" s="37"/>
      <c r="I112" s="29" t="s">
        <v>29</v>
      </c>
      <c r="J112" s="33" t="str">
        <f>E21</f>
        <v xml:space="preserve"> 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27</v>
      </c>
      <c r="D113" s="37"/>
      <c r="E113" s="37"/>
      <c r="F113" s="24" t="str">
        <f>IF(E18="","",E18)</f>
        <v>Vyplň údaj</v>
      </c>
      <c r="G113" s="37"/>
      <c r="H113" s="37"/>
      <c r="I113" s="29" t="s">
        <v>31</v>
      </c>
      <c r="J113" s="33" t="str">
        <f>E24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0.32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11" customFormat="1" ht="29.28" customHeight="1">
      <c r="A115" s="188"/>
      <c r="B115" s="189"/>
      <c r="C115" s="190" t="s">
        <v>118</v>
      </c>
      <c r="D115" s="191" t="s">
        <v>58</v>
      </c>
      <c r="E115" s="191" t="s">
        <v>54</v>
      </c>
      <c r="F115" s="191" t="s">
        <v>55</v>
      </c>
      <c r="G115" s="191" t="s">
        <v>119</v>
      </c>
      <c r="H115" s="191" t="s">
        <v>120</v>
      </c>
      <c r="I115" s="191" t="s">
        <v>121</v>
      </c>
      <c r="J115" s="191" t="s">
        <v>98</v>
      </c>
      <c r="K115" s="192" t="s">
        <v>122</v>
      </c>
      <c r="L115" s="193"/>
      <c r="M115" s="97" t="s">
        <v>1</v>
      </c>
      <c r="N115" s="98" t="s">
        <v>37</v>
      </c>
      <c r="O115" s="98" t="s">
        <v>123</v>
      </c>
      <c r="P115" s="98" t="s">
        <v>124</v>
      </c>
      <c r="Q115" s="98" t="s">
        <v>125</v>
      </c>
      <c r="R115" s="98" t="s">
        <v>126</v>
      </c>
      <c r="S115" s="98" t="s">
        <v>127</v>
      </c>
      <c r="T115" s="99" t="s">
        <v>128</v>
      </c>
      <c r="U115" s="188"/>
      <c r="V115" s="188"/>
      <c r="W115" s="188"/>
      <c r="X115" s="188"/>
      <c r="Y115" s="188"/>
      <c r="Z115" s="188"/>
      <c r="AA115" s="188"/>
      <c r="AB115" s="188"/>
      <c r="AC115" s="188"/>
      <c r="AD115" s="188"/>
      <c r="AE115" s="188"/>
    </row>
    <row r="116" s="2" customFormat="1" ht="22.8" customHeight="1">
      <c r="A116" s="35"/>
      <c r="B116" s="36"/>
      <c r="C116" s="104" t="s">
        <v>129</v>
      </c>
      <c r="D116" s="37"/>
      <c r="E116" s="37"/>
      <c r="F116" s="37"/>
      <c r="G116" s="37"/>
      <c r="H116" s="37"/>
      <c r="I116" s="37"/>
      <c r="J116" s="194">
        <f>BK116</f>
        <v>0</v>
      </c>
      <c r="K116" s="37"/>
      <c r="L116" s="41"/>
      <c r="M116" s="100"/>
      <c r="N116" s="195"/>
      <c r="O116" s="101"/>
      <c r="P116" s="196">
        <f>SUM(P117:P123)</f>
        <v>0</v>
      </c>
      <c r="Q116" s="101"/>
      <c r="R116" s="196">
        <f>SUM(R117:R123)</f>
        <v>0</v>
      </c>
      <c r="S116" s="101"/>
      <c r="T116" s="197">
        <f>SUM(T117:T123)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4" t="s">
        <v>72</v>
      </c>
      <c r="AU116" s="14" t="s">
        <v>100</v>
      </c>
      <c r="BK116" s="198">
        <f>SUM(BK117:BK123)</f>
        <v>0</v>
      </c>
    </row>
    <row r="117" s="2" customFormat="1" ht="16.5" customHeight="1">
      <c r="A117" s="35"/>
      <c r="B117" s="36"/>
      <c r="C117" s="228" t="s">
        <v>81</v>
      </c>
      <c r="D117" s="228" t="s">
        <v>145</v>
      </c>
      <c r="E117" s="229" t="s">
        <v>428</v>
      </c>
      <c r="F117" s="230" t="s">
        <v>429</v>
      </c>
      <c r="G117" s="231" t="s">
        <v>399</v>
      </c>
      <c r="H117" s="232">
        <v>1</v>
      </c>
      <c r="I117" s="233"/>
      <c r="J117" s="234">
        <f>ROUND(I117*H117,2)</f>
        <v>0</v>
      </c>
      <c r="K117" s="230" t="s">
        <v>1</v>
      </c>
      <c r="L117" s="235"/>
      <c r="M117" s="236" t="s">
        <v>1</v>
      </c>
      <c r="N117" s="237" t="s">
        <v>38</v>
      </c>
      <c r="O117" s="88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26" t="s">
        <v>149</v>
      </c>
      <c r="AT117" s="226" t="s">
        <v>145</v>
      </c>
      <c r="AU117" s="226" t="s">
        <v>73</v>
      </c>
      <c r="AY117" s="14" t="s">
        <v>132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4" t="s">
        <v>81</v>
      </c>
      <c r="BK117" s="227">
        <f>ROUND(I117*H117,2)</f>
        <v>0</v>
      </c>
      <c r="BL117" s="14" t="s">
        <v>142</v>
      </c>
      <c r="BM117" s="226" t="s">
        <v>430</v>
      </c>
    </row>
    <row r="118" s="2" customFormat="1" ht="16.5" customHeight="1">
      <c r="A118" s="35"/>
      <c r="B118" s="36"/>
      <c r="C118" s="228" t="s">
        <v>83</v>
      </c>
      <c r="D118" s="228" t="s">
        <v>145</v>
      </c>
      <c r="E118" s="229" t="s">
        <v>431</v>
      </c>
      <c r="F118" s="230" t="s">
        <v>432</v>
      </c>
      <c r="G118" s="231" t="s">
        <v>399</v>
      </c>
      <c r="H118" s="232">
        <v>1</v>
      </c>
      <c r="I118" s="233"/>
      <c r="J118" s="234">
        <f>ROUND(I118*H118,2)</f>
        <v>0</v>
      </c>
      <c r="K118" s="230" t="s">
        <v>1</v>
      </c>
      <c r="L118" s="235"/>
      <c r="M118" s="236" t="s">
        <v>1</v>
      </c>
      <c r="N118" s="237" t="s">
        <v>38</v>
      </c>
      <c r="O118" s="88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26" t="s">
        <v>149</v>
      </c>
      <c r="AT118" s="226" t="s">
        <v>145</v>
      </c>
      <c r="AU118" s="226" t="s">
        <v>73</v>
      </c>
      <c r="AY118" s="14" t="s">
        <v>132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4" t="s">
        <v>81</v>
      </c>
      <c r="BK118" s="227">
        <f>ROUND(I118*H118,2)</f>
        <v>0</v>
      </c>
      <c r="BL118" s="14" t="s">
        <v>142</v>
      </c>
      <c r="BM118" s="226" t="s">
        <v>433</v>
      </c>
    </row>
    <row r="119" s="2" customFormat="1" ht="21.75" customHeight="1">
      <c r="A119" s="35"/>
      <c r="B119" s="36"/>
      <c r="C119" s="228" t="s">
        <v>142</v>
      </c>
      <c r="D119" s="228" t="s">
        <v>145</v>
      </c>
      <c r="E119" s="229" t="s">
        <v>434</v>
      </c>
      <c r="F119" s="230" t="s">
        <v>435</v>
      </c>
      <c r="G119" s="231" t="s">
        <v>399</v>
      </c>
      <c r="H119" s="232">
        <v>1</v>
      </c>
      <c r="I119" s="233"/>
      <c r="J119" s="234">
        <f>ROUND(I119*H119,2)</f>
        <v>0</v>
      </c>
      <c r="K119" s="230" t="s">
        <v>1</v>
      </c>
      <c r="L119" s="235"/>
      <c r="M119" s="236" t="s">
        <v>1</v>
      </c>
      <c r="N119" s="237" t="s">
        <v>38</v>
      </c>
      <c r="O119" s="88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6" t="s">
        <v>149</v>
      </c>
      <c r="AT119" s="226" t="s">
        <v>145</v>
      </c>
      <c r="AU119" s="226" t="s">
        <v>73</v>
      </c>
      <c r="AY119" s="14" t="s">
        <v>132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4" t="s">
        <v>81</v>
      </c>
      <c r="BK119" s="227">
        <f>ROUND(I119*H119,2)</f>
        <v>0</v>
      </c>
      <c r="BL119" s="14" t="s">
        <v>142</v>
      </c>
      <c r="BM119" s="226" t="s">
        <v>436</v>
      </c>
    </row>
    <row r="120" s="2" customFormat="1" ht="24.15" customHeight="1">
      <c r="A120" s="35"/>
      <c r="B120" s="36"/>
      <c r="C120" s="228" t="s">
        <v>232</v>
      </c>
      <c r="D120" s="228" t="s">
        <v>145</v>
      </c>
      <c r="E120" s="229" t="s">
        <v>437</v>
      </c>
      <c r="F120" s="230" t="s">
        <v>438</v>
      </c>
      <c r="G120" s="231" t="s">
        <v>399</v>
      </c>
      <c r="H120" s="232">
        <v>1</v>
      </c>
      <c r="I120" s="233"/>
      <c r="J120" s="234">
        <f>ROUND(I120*H120,2)</f>
        <v>0</v>
      </c>
      <c r="K120" s="230" t="s">
        <v>1</v>
      </c>
      <c r="L120" s="235"/>
      <c r="M120" s="236" t="s">
        <v>1</v>
      </c>
      <c r="N120" s="237" t="s">
        <v>38</v>
      </c>
      <c r="O120" s="88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26" t="s">
        <v>149</v>
      </c>
      <c r="AT120" s="226" t="s">
        <v>145</v>
      </c>
      <c r="AU120" s="226" t="s">
        <v>73</v>
      </c>
      <c r="AY120" s="14" t="s">
        <v>132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4" t="s">
        <v>81</v>
      </c>
      <c r="BK120" s="227">
        <f>ROUND(I120*H120,2)</f>
        <v>0</v>
      </c>
      <c r="BL120" s="14" t="s">
        <v>142</v>
      </c>
      <c r="BM120" s="226" t="s">
        <v>439</v>
      </c>
    </row>
    <row r="121" s="2" customFormat="1" ht="24.15" customHeight="1">
      <c r="A121" s="35"/>
      <c r="B121" s="36"/>
      <c r="C121" s="228" t="s">
        <v>135</v>
      </c>
      <c r="D121" s="228" t="s">
        <v>145</v>
      </c>
      <c r="E121" s="229" t="s">
        <v>440</v>
      </c>
      <c r="F121" s="230" t="s">
        <v>441</v>
      </c>
      <c r="G121" s="231" t="s">
        <v>442</v>
      </c>
      <c r="H121" s="232">
        <v>1</v>
      </c>
      <c r="I121" s="233"/>
      <c r="J121" s="234">
        <f>ROUND(I121*H121,2)</f>
        <v>0</v>
      </c>
      <c r="K121" s="230" t="s">
        <v>1</v>
      </c>
      <c r="L121" s="235"/>
      <c r="M121" s="236" t="s">
        <v>1</v>
      </c>
      <c r="N121" s="237" t="s">
        <v>38</v>
      </c>
      <c r="O121" s="88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6" t="s">
        <v>149</v>
      </c>
      <c r="AT121" s="226" t="s">
        <v>145</v>
      </c>
      <c r="AU121" s="226" t="s">
        <v>73</v>
      </c>
      <c r="AY121" s="14" t="s">
        <v>132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4" t="s">
        <v>81</v>
      </c>
      <c r="BK121" s="227">
        <f>ROUND(I121*H121,2)</f>
        <v>0</v>
      </c>
      <c r="BL121" s="14" t="s">
        <v>142</v>
      </c>
      <c r="BM121" s="226" t="s">
        <v>443</v>
      </c>
    </row>
    <row r="122" s="2" customFormat="1" ht="24.15" customHeight="1">
      <c r="A122" s="35"/>
      <c r="B122" s="36"/>
      <c r="C122" s="228" t="s">
        <v>444</v>
      </c>
      <c r="D122" s="228" t="s">
        <v>145</v>
      </c>
      <c r="E122" s="229" t="s">
        <v>445</v>
      </c>
      <c r="F122" s="230" t="s">
        <v>446</v>
      </c>
      <c r="G122" s="231" t="s">
        <v>343</v>
      </c>
      <c r="H122" s="232">
        <v>1</v>
      </c>
      <c r="I122" s="233"/>
      <c r="J122" s="234">
        <f>ROUND(I122*H122,2)</f>
        <v>0</v>
      </c>
      <c r="K122" s="230" t="s">
        <v>1</v>
      </c>
      <c r="L122" s="235"/>
      <c r="M122" s="236" t="s">
        <v>1</v>
      </c>
      <c r="N122" s="237" t="s">
        <v>38</v>
      </c>
      <c r="O122" s="88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6" t="s">
        <v>149</v>
      </c>
      <c r="AT122" s="226" t="s">
        <v>145</v>
      </c>
      <c r="AU122" s="226" t="s">
        <v>73</v>
      </c>
      <c r="AY122" s="14" t="s">
        <v>132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4" t="s">
        <v>81</v>
      </c>
      <c r="BK122" s="227">
        <f>ROUND(I122*H122,2)</f>
        <v>0</v>
      </c>
      <c r="BL122" s="14" t="s">
        <v>142</v>
      </c>
      <c r="BM122" s="226" t="s">
        <v>447</v>
      </c>
    </row>
    <row r="123" s="2" customFormat="1" ht="24.15" customHeight="1">
      <c r="A123" s="35"/>
      <c r="B123" s="36"/>
      <c r="C123" s="228" t="s">
        <v>149</v>
      </c>
      <c r="D123" s="228" t="s">
        <v>145</v>
      </c>
      <c r="E123" s="229" t="s">
        <v>448</v>
      </c>
      <c r="F123" s="230" t="s">
        <v>449</v>
      </c>
      <c r="G123" s="231" t="s">
        <v>1</v>
      </c>
      <c r="H123" s="232">
        <v>1</v>
      </c>
      <c r="I123" s="233"/>
      <c r="J123" s="234">
        <f>ROUND(I123*H123,2)</f>
        <v>0</v>
      </c>
      <c r="K123" s="230" t="s">
        <v>1</v>
      </c>
      <c r="L123" s="235"/>
      <c r="M123" s="244" t="s">
        <v>1</v>
      </c>
      <c r="N123" s="245" t="s">
        <v>38</v>
      </c>
      <c r="O123" s="241"/>
      <c r="P123" s="242">
        <f>O123*H123</f>
        <v>0</v>
      </c>
      <c r="Q123" s="242">
        <v>0</v>
      </c>
      <c r="R123" s="242">
        <f>Q123*H123</f>
        <v>0</v>
      </c>
      <c r="S123" s="242">
        <v>0</v>
      </c>
      <c r="T123" s="243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6" t="s">
        <v>149</v>
      </c>
      <c r="AT123" s="226" t="s">
        <v>145</v>
      </c>
      <c r="AU123" s="226" t="s">
        <v>73</v>
      </c>
      <c r="AY123" s="14" t="s">
        <v>132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4" t="s">
        <v>81</v>
      </c>
      <c r="BK123" s="227">
        <f>ROUND(I123*H123,2)</f>
        <v>0</v>
      </c>
      <c r="BL123" s="14" t="s">
        <v>142</v>
      </c>
      <c r="BM123" s="226" t="s">
        <v>450</v>
      </c>
    </row>
    <row r="124" s="2" customFormat="1" ht="6.96" customHeight="1">
      <c r="A124" s="35"/>
      <c r="B124" s="63"/>
      <c r="C124" s="64"/>
      <c r="D124" s="64"/>
      <c r="E124" s="64"/>
      <c r="F124" s="64"/>
      <c r="G124" s="64"/>
      <c r="H124" s="64"/>
      <c r="I124" s="64"/>
      <c r="J124" s="64"/>
      <c r="K124" s="64"/>
      <c r="L124" s="41"/>
      <c r="M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</sheetData>
  <sheetProtection sheet="1" autoFilter="0" formatColumns="0" formatRows="0" objects="1" scenarios="1" spinCount="100000" saltValue="pwF1jfdXx1dAmN0RHSW5X+ZsyhE7q+swxixC73Wn9znVBo6wKh3nl2mzSe01IILeD7TM3UwtqC0/eNNfe9BB0w==" hashValue="wiqHdxStAX0OdKZ5Dq06mLzHb0t6Y2ojeRoJsZ1MENaEwTjTP3QWOIVP3kLC8DOTDLFx68ZjPUbBzfktAXIBiw==" algorithmName="SHA-512" password="CC35"/>
  <autoFilter ref="C115:K123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Filip Plachý</dc:creator>
  <cp:lastModifiedBy>Filip Plachý</cp:lastModifiedBy>
  <dcterms:created xsi:type="dcterms:W3CDTF">2024-05-16T13:07:09Z</dcterms:created>
  <dcterms:modified xsi:type="dcterms:W3CDTF">2024-05-16T13:07:22Z</dcterms:modified>
</cp:coreProperties>
</file>